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codeName="ThisWorkbook" defaultThemeVersion="166925"/>
  <mc:AlternateContent xmlns:mc="http://schemas.openxmlformats.org/markup-compatibility/2006">
    <mc:Choice Requires="x15">
      <x15ac:absPath xmlns:x15ac="http://schemas.microsoft.com/office/spreadsheetml/2010/11/ac" url="https://prudencia.sharepoint.com/sites/SeccionCaucion/Documentos compartidos/PRU-FILE01/NUEVO CAUCION 2/AMBIENTAL/Formularios ISO/INDUSTRIA/"/>
    </mc:Choice>
  </mc:AlternateContent>
  <xr:revisionPtr revIDLastSave="0" documentId="8_{DA7B33C7-E54A-4907-ABE0-D424706AAFB9}" xr6:coauthVersionLast="47" xr6:coauthVersionMax="47" xr10:uidLastSave="{00000000-0000-0000-0000-000000000000}"/>
  <workbookProtection workbookAlgorithmName="SHA-512" workbookHashValue="NEp+p9sMnU5XgJbVn2rKJ7mKR4A9Ccb6BaLLdnI3FXvV8EJ/GS2g6fo6UKtQ595ST0L8PIpB3t7QSgmJIpvVFg==" workbookSaltValue="JQMkc/TEAS7NSPHf8g1XQg==" workbookSpinCount="100000" lockStructure="1"/>
  <bookViews>
    <workbookView xWindow="-120" yWindow="-120" windowWidth="20730" windowHeight="11160" xr2:uid="{51F93306-679F-40FB-98E3-FC46129FEF5E}"/>
  </bookViews>
  <sheets>
    <sheet name="MMAES" sheetId="1" r:id="rId1"/>
    <sheet name="Calculos" sheetId="3" state="hidden" r:id="rId2"/>
    <sheet name="Actividad" sheetId="2" state="hidden" r:id="rId3"/>
    <sheet name="Res 481" sheetId="4" state="hidden" r:id="rId4"/>
    <sheet name="TABLAS" sheetId="5" state="hidden" r:id="rId5"/>
  </sheets>
  <definedNames>
    <definedName name="_xlnm._FilterDatabase" localSheetId="2" hidden="1">Actividad!$A$1:$D$163</definedName>
    <definedName name="_xlnm._FilterDatabase" localSheetId="3" hidden="1">'Res 481'!$A$1:$D$14</definedName>
    <definedName name="_xlnm.Print_Area" localSheetId="0">MMAES!$B$1:$AJ$126</definedName>
    <definedName name="RES_481">'Res 481'!$B$2:$B$14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22" i="1" l="1"/>
  <c r="AR92" i="1"/>
  <c r="AR91" i="1"/>
  <c r="AR90" i="1"/>
  <c r="AR89" i="1"/>
  <c r="AC6" i="1" l="1"/>
  <c r="AR102" i="1" l="1"/>
  <c r="AR101" i="1"/>
  <c r="AR100" i="1"/>
  <c r="AX97" i="1"/>
  <c r="AX96" i="1"/>
  <c r="AX95" i="1"/>
  <c r="AR97" i="1"/>
  <c r="AR96" i="1"/>
  <c r="AR95" i="1"/>
  <c r="AT83" i="1"/>
  <c r="AT79" i="1"/>
  <c r="AT81" i="1"/>
  <c r="AX77" i="1"/>
  <c r="AX76" i="1"/>
  <c r="AX75" i="1"/>
  <c r="AX74" i="1"/>
  <c r="AR76" i="1"/>
  <c r="AR75" i="1"/>
  <c r="AR74" i="1"/>
  <c r="AX71" i="1"/>
  <c r="AX70" i="1"/>
  <c r="AX69" i="1"/>
  <c r="AX68" i="1"/>
  <c r="AR71" i="1"/>
  <c r="AR70" i="1"/>
  <c r="AR69" i="1"/>
  <c r="AR68" i="1"/>
  <c r="AX65" i="1"/>
  <c r="AX64" i="1"/>
  <c r="AX63" i="1"/>
  <c r="AX62" i="1"/>
  <c r="AX61" i="1"/>
  <c r="AR65" i="1"/>
  <c r="AR64" i="1"/>
  <c r="AR63" i="1"/>
  <c r="AR62" i="1"/>
  <c r="AR61" i="1"/>
  <c r="AR41" i="1" l="1"/>
  <c r="AR58" i="1"/>
  <c r="AR57" i="1"/>
  <c r="AR56" i="1"/>
  <c r="AR55" i="1"/>
  <c r="AR52" i="1"/>
  <c r="AR51" i="1"/>
  <c r="C55" i="1"/>
  <c r="AR48" i="1" l="1"/>
  <c r="AR46" i="1"/>
  <c r="AR45" i="1"/>
  <c r="AR42" i="1"/>
  <c r="AR40" i="1"/>
  <c r="AR120" i="1" l="1"/>
  <c r="T57" i="3" s="1"/>
  <c r="AR118" i="1"/>
  <c r="N57" i="3" s="1"/>
  <c r="AE59" i="3" s="1"/>
  <c r="AR116" i="1"/>
  <c r="H57" i="3" s="1"/>
  <c r="AR112" i="1"/>
  <c r="AR110" i="1"/>
  <c r="AR108" i="1"/>
  <c r="T51" i="3" l="1"/>
  <c r="N51" i="3"/>
  <c r="H51" i="3"/>
  <c r="AT102" i="1"/>
  <c r="T45" i="3" s="1"/>
  <c r="AT100" i="1" l="1"/>
  <c r="P45" i="3" s="1"/>
  <c r="AZ95" i="1"/>
  <c r="X45" i="3" s="1"/>
  <c r="AT95" i="1"/>
  <c r="L45" i="3" s="1"/>
  <c r="AT89" i="1"/>
  <c r="H45" i="3" s="1"/>
  <c r="AE47" i="3" l="1"/>
  <c r="N69" i="3" s="1"/>
  <c r="T37" i="3"/>
  <c r="J37" i="3"/>
  <c r="H63" i="3"/>
  <c r="T63" i="3"/>
  <c r="AE53" i="3"/>
  <c r="N63" i="3" s="1"/>
  <c r="I33" i="3"/>
  <c r="L33" i="3"/>
  <c r="AT39" i="1"/>
  <c r="G7" i="3" s="1"/>
  <c r="AR32" i="1"/>
  <c r="AR28" i="1"/>
  <c r="C30" i="1" s="1"/>
  <c r="AE65" i="3" l="1"/>
  <c r="T69" i="3" s="1"/>
  <c r="AT44" i="1"/>
  <c r="K7" i="3" s="1"/>
  <c r="AT50" i="1"/>
  <c r="O7" i="3" s="1"/>
  <c r="AT30" i="1"/>
  <c r="AG3" i="3" s="1"/>
  <c r="F27" i="3" s="1"/>
  <c r="AT74" i="1"/>
  <c r="G21" i="3" s="1"/>
  <c r="AZ74" i="1"/>
  <c r="M21" i="3" s="1"/>
  <c r="AZ68" i="1"/>
  <c r="U15" i="3" s="1"/>
  <c r="AT68" i="1"/>
  <c r="N15" i="3" s="1"/>
  <c r="AZ61" i="1"/>
  <c r="G15" i="3" s="1"/>
  <c r="AT61" i="1"/>
  <c r="AG11" i="3" s="1"/>
  <c r="L27" i="3" s="1"/>
  <c r="AG23" i="3" l="1"/>
  <c r="R27" i="3" s="1"/>
  <c r="V7" i="3"/>
  <c r="AG9" i="3" s="1"/>
  <c r="AG17" i="3"/>
  <c r="O27" i="3" s="1"/>
  <c r="I27" i="3" l="1"/>
  <c r="AE29" i="3" s="1"/>
  <c r="AE41" i="3" s="1"/>
  <c r="F33" i="3" l="1"/>
  <c r="AE35" i="3" s="1"/>
  <c r="F69" i="3"/>
  <c r="AD71" i="3" l="1"/>
</calcChain>
</file>

<file path=xl/sharedStrings.xml><?xml version="1.0" encoding="utf-8"?>
<sst xmlns="http://schemas.openxmlformats.org/spreadsheetml/2006/main" count="645" uniqueCount="374">
  <si>
    <t>SEGURO AMBIENTAL DE INCIDENCIA COLECTIVA AUTODETERMINACIÓN DEL MONTO MÍNIMO DE ENTIDAD SUFICIENTE (MMES)</t>
  </si>
  <si>
    <t>Revisión actualizada conforme a la Resolución 204/2018 del Ministerio de Ambiente y Desarrollo Sustentable de la Nación</t>
  </si>
  <si>
    <t>Datos Generales</t>
  </si>
  <si>
    <r>
      <t>Razón Social</t>
    </r>
    <r>
      <rPr>
        <sz val="7"/>
        <rFont val="Calibri"/>
        <family val="2"/>
      </rPr>
      <t xml:space="preserve"> (*)</t>
    </r>
  </si>
  <si>
    <r>
      <t>Fecha</t>
    </r>
    <r>
      <rPr>
        <sz val="7"/>
        <rFont val="Calibri"/>
        <family val="2"/>
      </rPr>
      <t xml:space="preserve"> (*)</t>
    </r>
  </si>
  <si>
    <r>
      <t>Denominación de la Planta</t>
    </r>
    <r>
      <rPr>
        <sz val="7"/>
        <rFont val="Calibri"/>
        <family val="2"/>
      </rPr>
      <t xml:space="preserve"> (*)</t>
    </r>
  </si>
  <si>
    <r>
      <t>CUIT</t>
    </r>
    <r>
      <rPr>
        <sz val="7"/>
        <rFont val="Calibri"/>
        <family val="2"/>
      </rPr>
      <t xml:space="preserve"> (*)</t>
    </r>
  </si>
  <si>
    <r>
      <t xml:space="preserve">Domicilio - Localidad - Provincia -UBICACIÓN DEL RIESGO- </t>
    </r>
    <r>
      <rPr>
        <sz val="7"/>
        <rFont val="Calibri"/>
        <family val="2"/>
      </rPr>
      <t>(*)</t>
    </r>
  </si>
  <si>
    <r>
      <t>Teléfono(s)</t>
    </r>
    <r>
      <rPr>
        <sz val="7"/>
        <rFont val="Calibri"/>
        <family val="2"/>
      </rPr>
      <t xml:space="preserve"> (*)</t>
    </r>
  </si>
  <si>
    <t>Página web</t>
  </si>
  <si>
    <t>campo opcional</t>
  </si>
  <si>
    <r>
      <t>e-mail</t>
    </r>
    <r>
      <rPr>
        <sz val="7"/>
        <rFont val="Calibri"/>
        <family val="2"/>
      </rPr>
      <t xml:space="preserve"> (*)</t>
    </r>
  </si>
  <si>
    <r>
      <t>Organismo Solicitante del Seguro</t>
    </r>
    <r>
      <rPr>
        <sz val="7"/>
        <rFont val="Calibri"/>
        <family val="2"/>
      </rPr>
      <t xml:space="preserve"> (*)</t>
    </r>
  </si>
  <si>
    <r>
      <t>Persona(s) de contacto</t>
    </r>
    <r>
      <rPr>
        <sz val="7"/>
        <rFont val="Calibri"/>
        <family val="2"/>
      </rPr>
      <t xml:space="preserve"> (*)</t>
    </r>
  </si>
  <si>
    <r>
      <t>Responsable Técnico</t>
    </r>
    <r>
      <rPr>
        <sz val="7"/>
        <rFont val="Calibri"/>
        <family val="2"/>
      </rPr>
      <t xml:space="preserve"> (*)</t>
    </r>
  </si>
  <si>
    <r>
      <t>DNI</t>
    </r>
    <r>
      <rPr>
        <sz val="7"/>
        <rFont val="Calibri"/>
        <family val="2"/>
      </rPr>
      <t xml:space="preserve"> (*)</t>
    </r>
  </si>
  <si>
    <t>Responsable Medio Ambiente</t>
  </si>
  <si>
    <t>DNI</t>
  </si>
  <si>
    <t xml:space="preserve">Relevamiento Documental </t>
  </si>
  <si>
    <t>SELECCIONAR RUBRO PRINCIPAL</t>
  </si>
  <si>
    <t>Grupo</t>
  </si>
  <si>
    <t>101000 - Extracción y aglomeración de carbón</t>
  </si>
  <si>
    <t>102000 - Extracción y aglomeración de lignito</t>
  </si>
  <si>
    <t>103000 - Extracción y aglomeración de turba</t>
  </si>
  <si>
    <t>111000 - Extracción de petróleo crudo y gas natural</t>
  </si>
  <si>
    <t>112000 - Actividades de servicios relacionadas con la extracción de petróleo y gas, excepto las actividades de prospección</t>
  </si>
  <si>
    <t>120000 - Extracción de minerales y concentrados de uranio y torio</t>
  </si>
  <si>
    <t>131000 - Extracción de minerales de hierro</t>
  </si>
  <si>
    <t>132000 - Extracción de minerales metalíferos no ferrosos, excepto minerales de uranio y torio</t>
  </si>
  <si>
    <t>141100 - Extracción de rocas ornamentales</t>
  </si>
  <si>
    <t>141200 - Extracción de piedra caliza y yeso</t>
  </si>
  <si>
    <t>141300 - Extracción de arenas, canto rodado y triturados pétreos</t>
  </si>
  <si>
    <t>141400 - Extracción de arcilla y caolín</t>
  </si>
  <si>
    <t>142110 - Extracción de minerales para la fabricación de abonos excepto turba.</t>
  </si>
  <si>
    <t>142120 - Extracción de minerales para la fabricación de productos químicos</t>
  </si>
  <si>
    <t>142200 - Extracción de sal en salinas y de roca</t>
  </si>
  <si>
    <t>142900 - Explotación de minas y canteras n.c.p.</t>
  </si>
  <si>
    <t xml:space="preserve">151111 - Matanza de ganado bovino </t>
  </si>
  <si>
    <t>151112 - Procesamiento de carne de ganado bovino</t>
  </si>
  <si>
    <t>151113 - Saladero y peladero de cueros de ganado bovino</t>
  </si>
  <si>
    <t>154200 - Elaboración de azúcar</t>
  </si>
  <si>
    <t>155110 - Destilación de alcohol etílico</t>
  </si>
  <si>
    <t>155120 - Destilación, rectificación y mezcla de bebidas espiritosas</t>
  </si>
  <si>
    <t>171120 - Preparación de fibras animales de uso textil, incluso lavado de lana</t>
  </si>
  <si>
    <t>171200 - Acabado de productos textiles</t>
  </si>
  <si>
    <t>191100 - Curtido y terminación de cueros</t>
  </si>
  <si>
    <t>201000 - Aserrado y cepillado de madera</t>
  </si>
  <si>
    <t>202100 - Fabricación de hojas de madera para enchapado; fabricación de tableros contrachapados; tableros laminados; tableros de partículas y tableros y paneles n.c.p.</t>
  </si>
  <si>
    <t>210101 - Fabricación de pulpa de madera</t>
  </si>
  <si>
    <t>210102 - Fabricación de papel y cartón excepto envases</t>
  </si>
  <si>
    <t>231000 - Fabricación de productos de hornos de coque</t>
  </si>
  <si>
    <t>232000 - Fabricación de productos de la refinación del petróleo</t>
  </si>
  <si>
    <t>241110 - Fabricación de gases comprimidos y licuados.</t>
  </si>
  <si>
    <t>241120 - Fabricación de curtientes naturales y sintéticos.</t>
  </si>
  <si>
    <t>241130 - Fabricación de materias colorantes básicas, excepto pigmentos preparados.</t>
  </si>
  <si>
    <t>241180 - Fabricación de materias químicas inorgánicas básicas n.c.p.</t>
  </si>
  <si>
    <t>241190 - Fabricación de materias químicas orgánicas básicas n.c.p.</t>
  </si>
  <si>
    <t>241200 - Fabricación de abonos y compuestos de nitrógeno</t>
  </si>
  <si>
    <t>241301 - Fabricación de resinas y cauchos sintéticos</t>
  </si>
  <si>
    <t>241309 - Fabricación de materias plásticas en formas primarias n.c.p.</t>
  </si>
  <si>
    <t xml:space="preserve">242100 - Fabricación de plaguicidas y productos químicos de uso agropecuario </t>
  </si>
  <si>
    <t>242200 - Fabricación de pinturas; barnices y productos de revestimiento similares; tintas de imprenta y masillas</t>
  </si>
  <si>
    <t>242310 - Fabricación de medicamentos de uso humano y productos farmacéuticos</t>
  </si>
  <si>
    <t>242320 - Fabricación de medicamentos de uso veterinario</t>
  </si>
  <si>
    <t>242390 - Fabricación de productos de laboratorio, sustancias químicas medicinales y productos botánicos n.c.p.</t>
  </si>
  <si>
    <t xml:space="preserve">242411 - Fabricación de preparados para limpieza, pulido y saneamiento </t>
  </si>
  <si>
    <t>242412 - Fabricación de jabones y detergentes</t>
  </si>
  <si>
    <t>242490 - Fabricación de cosméticos, perfumes y productos de higiene y tocador</t>
  </si>
  <si>
    <t>242901 - Fabricación de tintas</t>
  </si>
  <si>
    <t>242902 - Fabricación de explosivos, municiones y productos de pirotecnia</t>
  </si>
  <si>
    <t>242903 - Fabricación de colas, adhesivos, aprestos y cementos excepto los odontológicos obtenidos de sustancias minerales y vegetales</t>
  </si>
  <si>
    <t>242909 - Fabricación de productos químicos n.c.p.</t>
  </si>
  <si>
    <t>251110 - Fabricación de cubiertas y cámaras</t>
  </si>
  <si>
    <t>251120 - Recauchutado y renovación de cubiertas</t>
  </si>
  <si>
    <t>251901 - Fabricación de autopartes de caucho excepto cámaras y cubiertas</t>
  </si>
  <si>
    <t>251909 - Fabricación de productos de caucho n.c.p.</t>
  </si>
  <si>
    <t>252010 - Fabricación de envases plásticos</t>
  </si>
  <si>
    <t>252090 - Fabricación de productos plásticos en formas básicas y artículos de plástico n.c.p., excepto muebles</t>
  </si>
  <si>
    <t>261010 - Fabricación de envases de vidrio</t>
  </si>
  <si>
    <t>261020 - Fabricación y elaboración de vidrio plano</t>
  </si>
  <si>
    <t>261091 - Fabricación de espejos y vitrales</t>
  </si>
  <si>
    <t>261099 - Fabricación de productos de vidrio n.c.p.</t>
  </si>
  <si>
    <t>269110 - Fabricación de artículos sanitarios de cerámica</t>
  </si>
  <si>
    <t>269191 - Fabricación de objetos cerámicos para uso industrial y de laboratorio</t>
  </si>
  <si>
    <t>269192 - Fabricación de objetos cerámicos para uso doméstico excepto artefactos sanitarios</t>
  </si>
  <si>
    <t>269193 - Fabricación de objetos cerámicos excepto revestimientos de pisos y paredes n.c.p.</t>
  </si>
  <si>
    <t>269200 - Fabricación de productos de cerámica refractaria</t>
  </si>
  <si>
    <t xml:space="preserve">269301 - Fabricación de ladrillos </t>
  </si>
  <si>
    <t xml:space="preserve">269302 - Fabricación de revestimientos cerámicos </t>
  </si>
  <si>
    <t xml:space="preserve">269309 - Fabricación de productos de arcilla y cerámica no refractaria para uso estructural n.c.p. </t>
  </si>
  <si>
    <t>269410 - Elaboración de cemento</t>
  </si>
  <si>
    <t>269421 - Elaboración de yeso</t>
  </si>
  <si>
    <t>269422 - Elaboración de cal</t>
  </si>
  <si>
    <t>269510 - Fabricación de mosaicos</t>
  </si>
  <si>
    <t>269591 - Fabricación de artículos de cemento y fibrocemento</t>
  </si>
  <si>
    <t>269592 - Fabricación de premoldeadas para la construcción</t>
  </si>
  <si>
    <t>269600 - Corte, tallado y acabado de la piedra</t>
  </si>
  <si>
    <t>269910 - Elaboración primaria n.c.p. de minerales no metálicos</t>
  </si>
  <si>
    <t>269990 - Fabricación de productos minerales no metálicos n.c.p.</t>
  </si>
  <si>
    <t>271001 - Fundición en altos hornos y acerías. Producción de lingotes, planchas o barras</t>
  </si>
  <si>
    <t>271002 - Laminación y estirado</t>
  </si>
  <si>
    <t>271009 - Fabricación en industrias básicas de productos de hierro y acero n.c.p.</t>
  </si>
  <si>
    <t>272010 - Elaboración de aluminio primario y semielaborados de aluminio</t>
  </si>
  <si>
    <t>272090 - Producción de metales no ferrosos n.c.p. y sus semielaborados</t>
  </si>
  <si>
    <t>273100 - Fundición de hierro y acero</t>
  </si>
  <si>
    <t>273200 - Fundición de metales no ferrosos</t>
  </si>
  <si>
    <t>281101 - Fabricación de carpintería metálica</t>
  </si>
  <si>
    <t>281102 - Fabricación de estructuras metálicas para la construcción</t>
  </si>
  <si>
    <t>281200 - Fabricación de tanques, depósitos y recipientes de metal</t>
  </si>
  <si>
    <t>281300 - Fabricación de generadores de vapor</t>
  </si>
  <si>
    <t>289100 - Forjado, prensado, estampado y laminado de metales; pulvimetalurgia</t>
  </si>
  <si>
    <t>289200 - Tratamiento y revestimiento de metales; obras de ingeniería mecánica en general realizadas a cambio de una retribución o por contrata</t>
  </si>
  <si>
    <t>289301 - Fabricación de herramientas manuales y sus accesorios</t>
  </si>
  <si>
    <t>289302 - Fabricación de artículos de cuchillería y utensillos de mesa y de cocina</t>
  </si>
  <si>
    <t>289309 - Fabricación de cerraduras, herrajes y artículos de ferretería n.c.p.</t>
  </si>
  <si>
    <t>289910 - Fabricación de envases metálicos</t>
  </si>
  <si>
    <t>289991 - Fabricación de tejidos de alambre</t>
  </si>
  <si>
    <t>289992 - Fabricación de cajas de seguridad</t>
  </si>
  <si>
    <t>289993 - Fabricación de productos metálicos de tornería y/o matricería</t>
  </si>
  <si>
    <t>289999 - Fabricación de productos metálicos n.c.p.</t>
  </si>
  <si>
    <t>291100 - Fabricación de motores y turbinas, excepto motores para aeronaves, vehículos automotores y motocicletas</t>
  </si>
  <si>
    <t>291200 - Fabricación de bombas; compresores; grifos y válvulas</t>
  </si>
  <si>
    <t>291300 - Fabricación de cojinetes; engranajes; trenes de engranaje y piezas de transmisión</t>
  </si>
  <si>
    <t>291400 - Fabricación de hornos; hogares y quemadores</t>
  </si>
  <si>
    <t>291500 - Fabricación de equipo de elevación y manipulación</t>
  </si>
  <si>
    <t>291900 - Fabricación de maquinaria de uso general n.c.p.</t>
  </si>
  <si>
    <t>292110 - Fabricación de tractores</t>
  </si>
  <si>
    <t>292190 - Fabricación de maquinaria agropecuaria y forestal, excepto tractores</t>
  </si>
  <si>
    <t>292200 - Fabricación de máquinas herramienta</t>
  </si>
  <si>
    <t>292300 - Fabricación de maquinaria metalúrgica</t>
  </si>
  <si>
    <t>292400 - Fabricación de maquinaria para la explotación de minas y canteras y para obras de construcción</t>
  </si>
  <si>
    <t>292500 - Fabricación de maquinaria para la elaboración de alimentos, bebidas y tabaco</t>
  </si>
  <si>
    <t>292600 - Fabricación de maquinaria para la elaboración de productos textiles, prendas de vestir y cueros</t>
  </si>
  <si>
    <t>292700 - Fabricación de armas y municiones</t>
  </si>
  <si>
    <t>292901 - Fabricación de maquinaria para la industria del papel y las artes gráficas</t>
  </si>
  <si>
    <t>292909 - Fabricación de maquinaria de uso especial n.c.p.</t>
  </si>
  <si>
    <t>293010 - Fabricación de cocinas, calefones, estufas y calefactores de uso doméstico no eléctricos</t>
  </si>
  <si>
    <t>293020 - Fabricación de heladeras, "freezers", lavarropas y secarropas</t>
  </si>
  <si>
    <t>293091 - Fabricación de máquinas de coser y tejer</t>
  </si>
  <si>
    <t>293092 - Fabricación de ventiladores, extractores y acondicionadores de aire, aspiradoras y similares</t>
  </si>
  <si>
    <t>293093 - Fabricación de enceradoras, pulidoras, batidoras, licuadoras y similares</t>
  </si>
  <si>
    <t>293094 - Fabricación de planchas, calefactores, hornos eléctricos, tostadoras y otros aparatos generadores de calor</t>
  </si>
  <si>
    <t>293095 - Fabricación de artefactos para iluminación excepto los eléctricos</t>
  </si>
  <si>
    <t>293099 - Fabricación de aparatos y accesorios eléctricos n.c.p.</t>
  </si>
  <si>
    <t>311000 - Fabricación de motores, generadores y transformadores eléctricos</t>
  </si>
  <si>
    <t>312000 - Fabricación de aparatos de distribución y control de la energía eléctrica</t>
  </si>
  <si>
    <t>313000 - Fabricación de hilos y cables aislados</t>
  </si>
  <si>
    <t>314000 - Fabricación de acumuladores y de pilas y baterías primarias</t>
  </si>
  <si>
    <t>315000 - Fabricación de lámparas eléctricas y equipo de iluminación</t>
  </si>
  <si>
    <t>319000 - Fabricación de equipo eléctrico n.c.p.</t>
  </si>
  <si>
    <t xml:space="preserve">321000 - Fabricación de tubos, válvulas y otros componentes electrónicos </t>
  </si>
  <si>
    <t>322000 - Fabricación de transmisores de radio y televisión y de aparatos para telefonía y telegrafía con hilos</t>
  </si>
  <si>
    <t>323000 - Fabricación de receptores de radio y televisión, aparatos de grabación y reproducción de sonido y video, y productos conexos</t>
  </si>
  <si>
    <t>341000 - Fabricación de vehículos automotores</t>
  </si>
  <si>
    <t>342000 - Fabricación de carrocerías para vehículos automotores; fabricación de remolques y semirremolques</t>
  </si>
  <si>
    <t>343000 - Fabricación de partes; piezas y accesorios para vehículos automotores y sus motores</t>
  </si>
  <si>
    <t>351100 - Construcción y reparación de buques</t>
  </si>
  <si>
    <t>351200 - Construcción y reparación de embarcaciones de recreo y deporte</t>
  </si>
  <si>
    <t>352000 - Fabricación de locomotoras y de material rodante para ferrocarriles y tranvías</t>
  </si>
  <si>
    <t xml:space="preserve">353000 - Fabricación y reparación de aeronaves </t>
  </si>
  <si>
    <t>359100 - Fabricación de motocicletas</t>
  </si>
  <si>
    <t>359200 - Fabricación de bicicletas y de sillones de ruedas para inválidos</t>
  </si>
  <si>
    <t>371000 - Reciclamiento de desperdicios y desechos metálicos</t>
  </si>
  <si>
    <t>372000 - Reciclamiento de desperdicios y desechos no metálicos</t>
  </si>
  <si>
    <t>401110 - Generación de energía térmica convencional</t>
  </si>
  <si>
    <t>401130 - Generación de energía hidráulica</t>
  </si>
  <si>
    <t>401190 - Generación de energía n.c.p.</t>
  </si>
  <si>
    <t>401200 - Transporte de energía eléctrica</t>
  </si>
  <si>
    <t>401300 - Distribución de energía eléctrica</t>
  </si>
  <si>
    <t>402001 - Fabricación y distribución de gas</t>
  </si>
  <si>
    <t>402009 - Fabricación y distribución de combustibles gaseosos n.c.p.</t>
  </si>
  <si>
    <t>410010 - Captación, depuración y distribución de agua de fuentes subterráneas</t>
  </si>
  <si>
    <t>410020 - Captación, depuración y distribución de agua de fuentes superficiales</t>
  </si>
  <si>
    <t>505000 - Venta al por menor de combustible para vehículos automotores y motocicletas</t>
  </si>
  <si>
    <t>851110 - Servicios de internación</t>
  </si>
  <si>
    <t>851400 - Servicios de diagnóstico</t>
  </si>
  <si>
    <t>900010 - Recolección, reducción y eliminación de desperdicios</t>
  </si>
  <si>
    <t>900020 - Servicios de depuración de aguas residuales, alcantarillado y cloacas</t>
  </si>
  <si>
    <t>900090 - Servicios de saneamiento público n.c.p.</t>
  </si>
  <si>
    <t>999999 - Depósitos de gases, hidrocarburos y sus derivados, y productos químicos (Item 28.1.)</t>
  </si>
  <si>
    <t>999999 - Construcción de grandes obras de infraestructura (Item 28.2.)</t>
  </si>
  <si>
    <t>999999 - Toda otra actividad que elabore o manipule sustancias inflamables, tóxicas, corrosivas, de alta reactividad química, infecciosas, teratogénicas, mutagénicas, carcinógenas o radioactivas (Item 28.3.)</t>
  </si>
  <si>
    <t>#</t>
  </si>
  <si>
    <t>Factor</t>
  </si>
  <si>
    <t>SUST. PELIGROSAS (RES.1639/07) + GENERADORA RESIDUOS PELIGROSOS O ESPECIALES</t>
  </si>
  <si>
    <t>RES. 481/2011 - El Establecimiento acopia sustancias peligrosas (incluyendo residuos peligrosos) por encima de los niveles de umbral establecidos en el Anexo II de la Res. 1639/07 y además está obligado a cumplir con la inscripción como generadora de residuos peligrosos o especiales por la normativa de la jurisdicción. ACOPIO: cantidad máxima cualquier día del año.</t>
  </si>
  <si>
    <t>REGULADO POR SECRETARÍA DE ENERGÍA + GENERADORA RESIDUOS PELIGROSOS O ESPECIALES</t>
  </si>
  <si>
    <t>RES. 481/2011 - El Establecimiento debe cumplir con requerimientos regulatorios de la Secretaría de Energía para el almacenamiento de combustibles y además está obligado a cumplir con la inscripción como generadora de residuos peligrosos o especiales por la normativa de la jurisdicción</t>
  </si>
  <si>
    <t>25m³ Ó MAS DE SUSTANCIAS PELIGROSAS Y/O RESIDUOS PELIGROSOS</t>
  </si>
  <si>
    <t>RES. 481/2011 - El Establecimiento acopia un volumen igual o superior a 25m³ de sustancias peligrosas o sus mezclas líquidas o semisólidas (incluidos residuos de éstas clasificados como peligrosos o especiales por la normativa jurisdiccional). ACOPIO: cantidad máxima cualquier día del año.</t>
  </si>
  <si>
    <t>1m³ Ó MAS DE SUSTANCIAS PELIGROSAS DE ELIMINACIÓN PROGRAMADA</t>
  </si>
  <si>
    <t>RES. 481/2011 - El Establecimiento acopia una cantidad igual o superior a 1m³ de sustancias o sus mezclas (incluidos los residuos) de eliminación programada por normativa específica para la sustancia, en cualquier estado de agregación. ACOPIO: cantidad máxima cualquier día del año.</t>
  </si>
  <si>
    <t>EXPLOSIVOS</t>
  </si>
  <si>
    <t>RES. 481/2011 - El Establecimiento acopia explosivos o mezclas que los contengan, reguladas por autoridad competente en la materia. ACOPIO: cantidad máxima cualquier día del año.</t>
  </si>
  <si>
    <t>GRUPO 3 DETERMINADO POR LA AUTORIDAD AMBIENTAL COMPETENTE</t>
  </si>
  <si>
    <t>RES. 481/2011 - El Establecimiento tiene una asignación en el grupo 3 en base a un criterio sitio específico determinado por la Autoridad Ambiental competente de la Jurisdicción</t>
  </si>
  <si>
    <t>NO ES GRUPO 3 Y ACOPIA 10 m³ Ó MAS DE SUSTANCIAS PELIGROSAS</t>
  </si>
  <si>
    <t>RES. 481/2011 - El Establecimiento no está comprendido en el grupo 3 y acopia sustancias peligrosas o sus mezclas (incluidos residuos peligrosos o especiales clasificados como tales por la normativa jurisdiccional) en cualquier estado de agrgación, en volumen igual o superior a 10 m³. ACOPIO: cantidad máxima cualquier día del año.</t>
  </si>
  <si>
    <t>NO ES GRUPO 3 Y ACOPIA 50 KG. Ó MAS DE SUSTANCIAS PELIGROSAS DE ELIMINACIÓN PROGRAMADA</t>
  </si>
  <si>
    <t>RES. 481/2011 - El Establecimiento no está comprendido en el grupo 3 y acopia una cantidad igual o superior a 50 kg de peso bruto de sustancias o sus mezclas (incluidos los residuos) de eliminación programada por normativa específica para la sustancia, en cualquier estado de agregación. ACOPIO: cantidad máxima cualquier día del año.</t>
  </si>
  <si>
    <t>NO ES GRUPO 3 Y ACOPIA 1 m³ Ó MAS DE SUSTANCIAS MUY TÓXICAS (Res. 1639/2007)</t>
  </si>
  <si>
    <t>RES. 481/2011 - El Establecimiento no está comprendido en el grupo 3 y acopia sustancias y sus mezclas (incluidos los residuos) MUY TOXICAS - clasificación de toxicidad aguda de la Parte 2 del Anexo II de la Res. 1639/07 - en volumen igual o superior a 1m³. ACOPIO: cantidad máxima cualquier día del año.</t>
  </si>
  <si>
    <t>GRUPO 2 DETERMINADO POR LA AUTORIDAD AMBIENTAL COMPETENTE</t>
  </si>
  <si>
    <t>RES. 481/2011 - El Establecimiento tiene una asignación en el grupo 2 en base a un criterio sitio específico determinado por la Autoridad Ambiental competente de la Jurisdicción</t>
  </si>
  <si>
    <t>ACTIV. INDUSTRIAL/SERVICIO NO INCLUIDA EN GRUPOS 3 Y 2 + GENERADORA RESIDUOS PELIGROSOS O ESPECIALES</t>
  </si>
  <si>
    <t>RES. 481/2011 - Toda otra actividad industrial o de servicio no incluida en los grupos 3 y 2 que esté obligada a cumplir con la inscripción como generadora de residuos peligrosos o especiales según la normativa de la jurisdicción</t>
  </si>
  <si>
    <t>GRUPO 1 DETERMINADO POR LA AUTORIDAD AMBIENTAL COMPETENTE</t>
  </si>
  <si>
    <t>RES. 481/2011 - El Establecimiento tiene una asignación en el grupo 1 en base a un criterio sitio específico determinado por la Autoridad Ambiental competente de la Jurisdicción</t>
  </si>
  <si>
    <t>SELECCIONAR RUBRO COMPLEMENTARIO AL PRINCIPAL</t>
  </si>
  <si>
    <t>RUBRO COMPLEMENTARIO AL PRINCIPAL</t>
  </si>
  <si>
    <t xml:space="preserve"> RUBRO PRINCIPAL</t>
  </si>
  <si>
    <t>Detallar la Actividad</t>
  </si>
  <si>
    <t>Coeficientes (Efluentes y Residuos)</t>
  </si>
  <si>
    <t>marcar donde corresponda</t>
  </si>
  <si>
    <t>Gaseosos</t>
  </si>
  <si>
    <t>Valor G más alto de 0 a 2</t>
  </si>
  <si>
    <t>componentes naturales del aire (incluido vapor de agua) - gases de combustión de gas natural</t>
  </si>
  <si>
    <t>gases de combustión de hidrocarburos líquidos</t>
  </si>
  <si>
    <t>otros</t>
  </si>
  <si>
    <t>A</t>
  </si>
  <si>
    <t>B</t>
  </si>
  <si>
    <t>C</t>
  </si>
  <si>
    <t>V</t>
  </si>
  <si>
    <t>Líquidos</t>
  </si>
  <si>
    <t>agua sin aditivos; lavado de planta de establecimientos del Rubro 1, a temperatura ambiente</t>
  </si>
  <si>
    <t>agua de proceso con aditivos y agua de lavado que no contengan residuos especiales ó que no pudiesen generar residuos especiales provenientes de plantas de tratamiento en condiciones óptimas de funcionamiento</t>
  </si>
  <si>
    <t>con residuos especiales, ó que pudiesen generar residuos especiales Que posean o deban poseer más de un tratamiento</t>
  </si>
  <si>
    <t xml:space="preserve">Sólidos y Semisólidos </t>
  </si>
  <si>
    <t>asimilables a domiciliarios</t>
  </si>
  <si>
    <t>que puedan contener sustancias peligrosas o pudiesen generar residuos especiales (por mes - promedio anual)</t>
  </si>
  <si>
    <t>menor a 10 (diez) kg de masa</t>
  </si>
  <si>
    <t>mayor o igual a 10 (diez) kg pero menor que 100 (cien) kg de masa</t>
  </si>
  <si>
    <t>mayor o igual a 100 (cien) kg pero menor a 500 (quinientos) kg de masa</t>
  </si>
  <si>
    <t>mayor o igual a 500 (quinientos) kg de masa</t>
  </si>
  <si>
    <t>Valor S más alto de 0 a 2</t>
  </si>
  <si>
    <t>Valor L más alto de 0 a 2</t>
  </si>
  <si>
    <t>resultantes del tratamiento de efluentes líquidos del tipo 0 y/o 1. Otros que no contengan residuos especiales ó de establecimientos que no pudiesen generar residuos especiales</t>
  </si>
  <si>
    <t>Tipo</t>
  </si>
  <si>
    <t>D</t>
  </si>
  <si>
    <t>E</t>
  </si>
  <si>
    <t>F</t>
  </si>
  <si>
    <t>Riesgo</t>
  </si>
  <si>
    <t>Cantidad de personal</t>
  </si>
  <si>
    <t>Riesgo por aparatos sometidos a presión</t>
  </si>
  <si>
    <t>Hasta 15</t>
  </si>
  <si>
    <t>Riesgo acústico</t>
  </si>
  <si>
    <t>Entre 16 y 50</t>
  </si>
  <si>
    <t>Riesgo por sustancias químicas</t>
  </si>
  <si>
    <t>Entre 51 y 150</t>
  </si>
  <si>
    <t>Riesgo de explosión</t>
  </si>
  <si>
    <t>Entre 151 y 500</t>
  </si>
  <si>
    <t>Riesgo de incendio</t>
  </si>
  <si>
    <t>Más de 500</t>
  </si>
  <si>
    <t>Potencia instalada en HP</t>
  </si>
  <si>
    <t>Hasta 25</t>
  </si>
  <si>
    <t>De 26 a 100</t>
  </si>
  <si>
    <t>De 101 a 500</t>
  </si>
  <si>
    <t>Mayor de 500</t>
  </si>
  <si>
    <t>Relación Sup. cubierta / Sup. total</t>
  </si>
  <si>
    <t>Hasta 0.20</t>
  </si>
  <si>
    <t>De 0.21 hasta 0.50</t>
  </si>
  <si>
    <t>De 0.51 a 0.80</t>
  </si>
  <si>
    <t>De 0.81 a 1.00</t>
  </si>
  <si>
    <t>RU</t>
  </si>
  <si>
    <t>ER</t>
  </si>
  <si>
    <t>RI</t>
  </si>
  <si>
    <t>DI</t>
  </si>
  <si>
    <t>Zona</t>
  </si>
  <si>
    <t>Parque industrial</t>
  </si>
  <si>
    <t>Industrial Exclusiva y Rural</t>
  </si>
  <si>
    <t>El resto de las zonas</t>
  </si>
  <si>
    <t>Servicios corrientes</t>
  </si>
  <si>
    <t>Agua</t>
  </si>
  <si>
    <t>Cloaca</t>
  </si>
  <si>
    <t>Luz</t>
  </si>
  <si>
    <t xml:space="preserve">Gas </t>
  </si>
  <si>
    <t>P</t>
  </si>
  <si>
    <t>LO</t>
  </si>
  <si>
    <t>Sistema de Gestión Ambiental certificado por un Organismo independiente</t>
  </si>
  <si>
    <t>Posee sustancias particularmente riesgosas en las cantidades definidas por la Resolución 1639/2007</t>
  </si>
  <si>
    <t xml:space="preserve">Establecimientos radicados en Cuenca Matanza Riachuelo </t>
  </si>
  <si>
    <t>►►</t>
  </si>
  <si>
    <t>Declarado Agente Contaminante</t>
  </si>
  <si>
    <t>Ru</t>
  </si>
  <si>
    <t>=</t>
  </si>
  <si>
    <t>Ri</t>
  </si>
  <si>
    <t>Cantidad de Personal</t>
  </si>
  <si>
    <t>Potencia Instalada</t>
  </si>
  <si>
    <t>Di</t>
  </si>
  <si>
    <t>Servicios Corrientes</t>
  </si>
  <si>
    <t>Lo</t>
  </si>
  <si>
    <t>NCAi</t>
  </si>
  <si>
    <t>+</t>
  </si>
  <si>
    <t>NCA</t>
  </si>
  <si>
    <t>AjSP</t>
  </si>
  <si>
    <t>-</t>
  </si>
  <si>
    <t>AjSGA</t>
  </si>
  <si>
    <t>FC</t>
  </si>
  <si>
    <t>Ajuste</t>
  </si>
  <si>
    <t>MB</t>
  </si>
  <si>
    <t>TS</t>
  </si>
  <si>
    <t>*</t>
  </si>
  <si>
    <t>PF</t>
  </si>
  <si>
    <t>DEA</t>
  </si>
  <si>
    <t>COS</t>
  </si>
  <si>
    <t>ENT</t>
  </si>
  <si>
    <t>MP</t>
  </si>
  <si>
    <t>MP sup</t>
  </si>
  <si>
    <t>MP ent</t>
  </si>
  <si>
    <t>MP aq</t>
  </si>
  <si>
    <t>EP</t>
  </si>
  <si>
    <t>EP sup</t>
  </si>
  <si>
    <t>EP ent</t>
  </si>
  <si>
    <t>EP aq</t>
  </si>
  <si>
    <t>MMES</t>
  </si>
  <si>
    <t>FACTOR ER</t>
  </si>
  <si>
    <t>Factor Correlación</t>
  </si>
  <si>
    <t>tipo</t>
  </si>
  <si>
    <t>Factores de Vulnerabilidad</t>
  </si>
  <si>
    <t>Tipo de sustrato suprayacente a la zona saturada</t>
  </si>
  <si>
    <r>
      <t>A</t>
    </r>
    <r>
      <rPr>
        <sz val="7"/>
        <rFont val="Calibri"/>
        <family val="2"/>
      </rPr>
      <t xml:space="preserve"> Arcillas / suelos residuales / limos / loess / arcillas lutitas</t>
    </r>
  </si>
  <si>
    <r>
      <t>B</t>
    </r>
    <r>
      <rPr>
        <sz val="7"/>
        <rFont val="Calibri"/>
        <family val="2"/>
      </rPr>
      <t xml:space="preserve"> Arenas / limolitas / tobas volcánicas / formaciones ígneas metamórficas y volcánicas / areniscas</t>
    </r>
  </si>
  <si>
    <r>
      <t>C</t>
    </r>
    <r>
      <rPr>
        <sz val="7"/>
        <rFont val="Calibri"/>
        <family val="2"/>
      </rPr>
      <t xml:space="preserve"> Gravas coluviales / calizas blandas / suelo no consolidado (sedimentos)</t>
    </r>
  </si>
  <si>
    <r>
      <t>D</t>
    </r>
    <r>
      <rPr>
        <sz val="7"/>
        <rFont val="Calibri"/>
        <family val="2"/>
      </rPr>
      <t xml:space="preserve"> Consolidado de rocas porosas o compactas / Desconocimiento del tipo de sustrato</t>
    </r>
  </si>
  <si>
    <t>Profundidad freática</t>
  </si>
  <si>
    <t>Entorno</t>
  </si>
  <si>
    <t>Mayor a 10 metros</t>
  </si>
  <si>
    <t>Residencial o comercial</t>
  </si>
  <si>
    <t>Mayor a 5 metros y menor o igual a 10 metros</t>
  </si>
  <si>
    <t>Área protegida</t>
  </si>
  <si>
    <t>Menor o Igual a 5 metros</t>
  </si>
  <si>
    <t>Ninguna de las anteriores</t>
  </si>
  <si>
    <t>Distancia de los materiales peligrosos a agua superficial</t>
  </si>
  <si>
    <t>Mayor a 100 metros (DEA)</t>
  </si>
  <si>
    <t>Menor o igual a 100 metros (DEA)</t>
  </si>
  <si>
    <t>Actividades costeras que incluyen carga y descarga de materiales por agua (COS)</t>
  </si>
  <si>
    <t>EN</t>
  </si>
  <si>
    <t>Factores de Existencias de Materiales Peligrosos y de Eliminación Programada</t>
  </si>
  <si>
    <t>Materiales Peligrosos</t>
  </si>
  <si>
    <t>Volumen sobre la superficie</t>
  </si>
  <si>
    <r>
      <t>m</t>
    </r>
    <r>
      <rPr>
        <b/>
        <vertAlign val="superscript"/>
        <sz val="9"/>
        <rFont val="Calibri"/>
        <family val="2"/>
      </rPr>
      <t>3</t>
    </r>
  </si>
  <si>
    <t>Volumen bajo la superficie</t>
  </si>
  <si>
    <t>Volumen bajo la superficie en contacto con el agua</t>
  </si>
  <si>
    <t>Materiales Peligrosos - Eliminación Programada</t>
  </si>
  <si>
    <t>Ton</t>
  </si>
  <si>
    <t>Superficie Total del predio</t>
  </si>
  <si>
    <t>MMAES</t>
  </si>
  <si>
    <t>Monto Mínimo Asegurable de Entidad Suficiente</t>
  </si>
  <si>
    <t>Todos los datos que están acá cargados se tienen que cargar en el tomador, lo ideal sería en la ubicación de riesgo así el sistema tiene forma de identificarlos para cuando genere la cotización.
Tiene que incluir también el factor de correlación que se actualiza a medida que se crean los formularios para el tomador ya que es el dato que varía más frencuentemente. En la póliza y cotización está el campo para icnluirlo</t>
  </si>
  <si>
    <t>Coordenadas geográficas</t>
  </si>
  <si>
    <t>Rubro (Ru)</t>
  </si>
  <si>
    <t>Efluentes y Residuros (ER)</t>
  </si>
  <si>
    <t>Sólidos y Semisólidos</t>
  </si>
  <si>
    <t>Factor ER</t>
  </si>
  <si>
    <t>Materiales Peligrosos (MP)</t>
  </si>
  <si>
    <t>Eliminación Programada (EP)</t>
  </si>
  <si>
    <t>Factores de Vulnerabilidad (V)</t>
  </si>
  <si>
    <t>NCAi ^2</t>
  </si>
  <si>
    <t>Factor Correlación (FC)</t>
  </si>
  <si>
    <t>Existencia de Materiales Peligrosos (D)</t>
  </si>
  <si>
    <t>Monto Básico (MB)</t>
  </si>
  <si>
    <t>Localización (Lo)</t>
  </si>
  <si>
    <t>Dimensionamiento (Di)</t>
  </si>
  <si>
    <t>Factor Correlación:</t>
  </si>
  <si>
    <t>Asegurados</t>
  </si>
  <si>
    <t>ACUMAR - Autoridad de Cuenca Matanza Riachuelo</t>
  </si>
  <si>
    <t>APRA - Agencia de Protección Ambiental - C.A.B.A.</t>
  </si>
  <si>
    <t>Otro: detallar debajo</t>
  </si>
  <si>
    <t>NINGUNO</t>
  </si>
  <si>
    <t>SELECCIONAR</t>
  </si>
  <si>
    <t>MAyDS - Ministerio de Ambiente y Desarrollo Sostenible</t>
  </si>
  <si>
    <t>Ministerio de Ambiente PBA</t>
  </si>
  <si>
    <t>Rev. 16</t>
  </si>
  <si>
    <t>Seleccionar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</si>
</sst>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43" formatCode="_-* #,##0.00_-;\-* #,##0.00_-;_-* &quot;-&quot;??_-;_-@_-"/>
    <numFmt numFmtId="164" formatCode="dd/mm/yyyy;@"/>
    <numFmt numFmtId="165" formatCode="00\-00000000\-0"/>
    <numFmt numFmtId="166" formatCode="00\º"/>
    <numFmt numFmtId="167" formatCode="_ * #,##0.00_ ;_ * \-#,##0.00_ ;_ * &quot;-&quot;??_ ;_ @_ "/>
    <numFmt numFmtId="168" formatCode="0.0"/>
    <numFmt numFmtId="169" formatCode="_ * #,##0.0_ ;_ * \-#,##0.0_ ;_ * &quot;-&quot;??_ ;_ @_ "/>
    <numFmt numFmtId="170" formatCode="_ * #,##0_ ;_ * \-#,##0_ ;_ * &quot;-&quot;??_ ;_ @_ "/>
  </numFmts>
  <fonts count="37" x14ac:knownFonts="1">
    <font>
      <sz val="11"/>
      <color theme="1"/>
      <name val="Calibri"/>
      <family val="2"/>
      <scheme val="minor"/>
    </font>
    <font>
      <sz val="11"/>
      <color theme="1"/>
      <name val="Calibri"/>
      <family val="2"/>
      <scheme val="minor"/>
    </font>
    <font>
      <sz val="10"/>
      <name val="Calibri"/>
      <family val="2"/>
      <scheme val="minor"/>
    </font>
    <font>
      <b/>
      <sz val="8"/>
      <name val="Calibri"/>
      <family val="2"/>
      <scheme val="minor"/>
    </font>
    <font>
      <sz val="7"/>
      <name val="Calibri"/>
      <family val="2"/>
      <scheme val="minor"/>
    </font>
    <font>
      <sz val="9"/>
      <name val="Calibri"/>
      <family val="2"/>
      <scheme val="minor"/>
    </font>
    <font>
      <b/>
      <sz val="7"/>
      <name val="Calibri"/>
      <family val="2"/>
      <scheme val="minor"/>
    </font>
    <font>
      <sz val="7"/>
      <name val="Calibri"/>
      <family val="2"/>
    </font>
    <font>
      <i/>
      <sz val="7"/>
      <name val="Calibri"/>
      <family val="2"/>
      <scheme val="minor"/>
    </font>
    <font>
      <i/>
      <sz val="7"/>
      <color theme="2" tint="-0.499984740745262"/>
      <name val="Calibri"/>
      <family val="2"/>
      <scheme val="minor"/>
    </font>
    <font>
      <u/>
      <sz val="11.5"/>
      <color theme="10"/>
      <name val="Arial"/>
      <family val="2"/>
    </font>
    <font>
      <sz val="9"/>
      <name val="Arial"/>
      <family val="2"/>
    </font>
    <font>
      <sz val="10"/>
      <name val="Arial"/>
      <family val="2"/>
    </font>
    <font>
      <sz val="6"/>
      <name val="Calibri"/>
      <family val="2"/>
      <scheme val="minor"/>
    </font>
    <font>
      <b/>
      <sz val="9"/>
      <name val="Calibri"/>
      <family val="2"/>
      <scheme val="minor"/>
    </font>
    <font>
      <sz val="10"/>
      <name val="Arial Narrow"/>
      <family val="2"/>
    </font>
    <font>
      <sz val="11"/>
      <name val="Calibri"/>
      <family val="2"/>
      <scheme val="minor"/>
    </font>
    <font>
      <b/>
      <sz val="10"/>
      <color theme="1"/>
      <name val="Calibri"/>
      <family val="2"/>
      <scheme val="minor"/>
    </font>
    <font>
      <sz val="6.5"/>
      <name val="Calibri"/>
      <family val="2"/>
      <scheme val="minor"/>
    </font>
    <font>
      <b/>
      <sz val="9"/>
      <name val="Arial"/>
      <family val="2"/>
    </font>
    <font>
      <b/>
      <sz val="6"/>
      <name val="Calibri"/>
      <family val="2"/>
      <scheme val="minor"/>
    </font>
    <font>
      <b/>
      <sz val="10"/>
      <name val="Calibri"/>
      <family val="2"/>
      <scheme val="minor"/>
    </font>
    <font>
      <sz val="8"/>
      <name val="Calibri"/>
      <family val="2"/>
      <scheme val="minor"/>
    </font>
    <font>
      <b/>
      <vertAlign val="superscript"/>
      <sz val="9"/>
      <name val="Calibri"/>
      <family val="2"/>
    </font>
    <font>
      <sz val="11"/>
      <color theme="0"/>
      <name val="Calibri"/>
      <family val="2"/>
      <scheme val="minor"/>
    </font>
    <font>
      <sz val="7"/>
      <color theme="0"/>
      <name val="Calibri"/>
      <family val="2"/>
      <scheme val="minor"/>
    </font>
    <font>
      <b/>
      <sz val="7"/>
      <color theme="0"/>
      <name val="Calibri"/>
      <family val="2"/>
      <scheme val="minor"/>
    </font>
    <font>
      <sz val="9"/>
      <color theme="0"/>
      <name val="Calibri"/>
      <family val="2"/>
      <scheme val="minor"/>
    </font>
    <font>
      <b/>
      <sz val="9"/>
      <color theme="0"/>
      <name val="Calibri"/>
      <family val="2"/>
      <scheme val="minor"/>
    </font>
    <font>
      <b/>
      <sz val="16"/>
      <color theme="0" tint="-0.34998626667073579"/>
      <name val="Calibri"/>
      <family val="2"/>
      <scheme val="minor"/>
    </font>
    <font>
      <b/>
      <sz val="7"/>
      <color theme="4" tint="0.79998168889431442"/>
      <name val="Calibri"/>
      <family val="2"/>
      <scheme val="minor"/>
    </font>
    <font>
      <sz val="7"/>
      <color theme="2" tint="-0.499984740745262"/>
      <name val="Calibri"/>
      <family val="2"/>
      <scheme val="minor"/>
    </font>
    <font>
      <sz val="8"/>
      <color theme="1"/>
      <name val="Calibri"/>
      <family val="2"/>
      <scheme val="minor"/>
    </font>
    <font>
      <i/>
      <sz val="10"/>
      <color rgb="FF144D29"/>
      <name val="Calibri"/>
      <family val="2"/>
      <scheme val="minor"/>
    </font>
    <font>
      <b/>
      <sz val="7"/>
      <color rgb="FF144D29"/>
      <name val="Calibri"/>
      <family val="2"/>
      <scheme val="minor"/>
    </font>
    <font>
      <sz val="6"/>
      <color theme="1"/>
      <name val="Calibri"/>
      <family val="2"/>
      <scheme val="minor"/>
    </font>
    <font>
      <sz val="5"/>
      <color theme="1"/>
      <name val="Calibri"/>
      <family val="2"/>
      <scheme val="minor"/>
    </font>
  </fonts>
  <fills count="10">
    <fill>
      <patternFill patternType="none"/>
    </fill>
    <fill>
      <patternFill patternType="gray125"/>
    </fill>
    <fill>
      <patternFill patternType="solid">
        <fgColor rgb="FFFAFCA2"/>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style="medium">
        <color theme="2" tint="-0.499984740745262"/>
      </left>
      <right/>
      <top style="medium">
        <color theme="2" tint="-0.499984740745262"/>
      </top>
      <bottom/>
      <diagonal/>
    </border>
    <border>
      <left/>
      <right/>
      <top style="medium">
        <color theme="2" tint="-0.4999847407452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2" tint="-0.499984740745262"/>
      </left>
      <right/>
      <top/>
      <bottom/>
      <diagonal/>
    </border>
    <border>
      <left style="medium">
        <color indexed="64"/>
      </left>
      <right/>
      <top/>
      <bottom/>
      <diagonal/>
    </border>
    <border>
      <left/>
      <right style="medium">
        <color indexed="64"/>
      </right>
      <top/>
      <bottom/>
      <diagonal/>
    </border>
    <border>
      <left style="thick">
        <color indexed="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ck">
        <color theme="0" tint="-0.34998626667073579"/>
      </top>
      <bottom/>
      <diagonal/>
    </border>
    <border>
      <left/>
      <right/>
      <top/>
      <bottom style="thick">
        <color theme="0" tint="-0.34998626667073579"/>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style="thick">
        <color theme="0" tint="-0.34998626667073579"/>
      </top>
      <bottom/>
      <diagonal/>
    </border>
    <border>
      <left style="thick">
        <color theme="0" tint="-0.34998626667073579"/>
      </left>
      <right/>
      <top/>
      <bottom style="thick">
        <color theme="0" tint="-0.34998626667073579"/>
      </bottom>
      <diagonal/>
    </border>
    <border>
      <left/>
      <right style="thick">
        <color theme="0" tint="-0.34998626667073579"/>
      </right>
      <top/>
      <bottom style="thick">
        <color theme="0" tint="-0.34998626667073579"/>
      </bottom>
      <diagonal/>
    </border>
    <border>
      <left/>
      <right style="thick">
        <color theme="0" tint="-0.34998626667073579"/>
      </right>
      <top style="thick">
        <color theme="0" tint="-0.34998626667073579"/>
      </top>
      <bottom/>
      <diagonal/>
    </border>
    <border>
      <left/>
      <right style="hair">
        <color theme="0" tint="-0.34998626667073579"/>
      </right>
      <top/>
      <bottom/>
      <diagonal/>
    </border>
    <border>
      <left/>
      <right style="hair">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ck">
        <color theme="0" tint="-0.34998626667073579"/>
      </left>
      <right/>
      <top style="thin">
        <color theme="0" tint="-0.34998626667073579"/>
      </top>
      <bottom/>
      <diagonal/>
    </border>
    <border>
      <left/>
      <right style="thick">
        <color theme="0" tint="-0.34998626667073579"/>
      </right>
      <top style="thin">
        <color theme="0" tint="-0.34998626667073579"/>
      </top>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n">
        <color theme="0" tint="-0.34998626667073579"/>
      </top>
      <bottom style="thin">
        <color theme="0" tint="-0.34998626667073579"/>
      </bottom>
      <diagonal/>
    </border>
    <border>
      <left/>
      <right style="thick">
        <color theme="0" tint="-0.34998626667073579"/>
      </right>
      <top style="thin">
        <color theme="0" tint="-0.34998626667073579"/>
      </top>
      <bottom style="thin">
        <color theme="0" tint="-0.34998626667073579"/>
      </bottom>
      <diagonal/>
    </border>
    <border>
      <left style="thin">
        <color theme="0" tint="-0.34998626667073579"/>
      </left>
      <right/>
      <top/>
      <bottom style="thick">
        <color theme="0" tint="-0.34998626667073579"/>
      </bottom>
      <diagonal/>
    </border>
    <border>
      <left/>
      <right style="thin">
        <color theme="0" tint="-0.34998626667073579"/>
      </right>
      <top/>
      <bottom style="thick">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95">
    <xf numFmtId="0" fontId="0" fillId="0" borderId="0" xfId="0"/>
    <xf numFmtId="0" fontId="15" fillId="0" borderId="0" xfId="0" applyFont="1"/>
    <xf numFmtId="0" fontId="15" fillId="3" borderId="0" xfId="0" applyFont="1" applyFill="1" applyAlignment="1">
      <alignment vertical="top" wrapText="1"/>
    </xf>
    <xf numFmtId="0" fontId="15" fillId="0" borderId="0" xfId="0" applyFont="1" applyAlignment="1">
      <alignment vertical="top" wrapText="1"/>
    </xf>
    <xf numFmtId="0" fontId="0" fillId="0" borderId="0" xfId="0" applyAlignment="1">
      <alignment vertical="center" readingOrder="1"/>
    </xf>
    <xf numFmtId="0" fontId="15" fillId="0" borderId="0" xfId="0" applyFont="1" applyAlignment="1">
      <alignment vertical="center" readingOrder="1"/>
    </xf>
    <xf numFmtId="0" fontId="15" fillId="0" borderId="0" xfId="0" applyFont="1" applyAlignment="1">
      <alignment vertical="center"/>
    </xf>
    <xf numFmtId="0" fontId="0" fillId="0" borderId="0" xfId="0" applyAlignment="1">
      <alignment vertical="center"/>
    </xf>
    <xf numFmtId="0" fontId="15" fillId="0" borderId="0" xfId="0" applyFont="1" applyAlignment="1">
      <alignment horizontal="justify" vertical="center" wrapText="1"/>
    </xf>
    <xf numFmtId="0" fontId="15" fillId="0" borderId="0" xfId="0" applyFont="1" applyAlignment="1">
      <alignment vertical="center" wrapText="1"/>
    </xf>
    <xf numFmtId="0" fontId="0" fillId="0" borderId="10" xfId="0" applyBorder="1"/>
    <xf numFmtId="0" fontId="0" fillId="0" borderId="11" xfId="0" applyBorder="1"/>
    <xf numFmtId="0" fontId="0" fillId="0" borderId="3" xfId="0" applyBorder="1"/>
    <xf numFmtId="0" fontId="0" fillId="0" borderId="5" xfId="0" applyBorder="1"/>
    <xf numFmtId="0" fontId="11"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11" fillId="0" borderId="0" xfId="0" applyFont="1" applyAlignment="1" applyProtection="1">
      <alignment vertical="center"/>
      <protection locked="0"/>
    </xf>
    <xf numFmtId="0" fontId="19" fillId="0" borderId="0" xfId="0" applyFont="1" applyAlignment="1" applyProtection="1">
      <alignment vertical="center"/>
      <protection locked="0"/>
    </xf>
    <xf numFmtId="0" fontId="11" fillId="0" borderId="0" xfId="0" applyFont="1"/>
    <xf numFmtId="0" fontId="6" fillId="2" borderId="0" xfId="0" applyFont="1" applyFill="1" applyBorder="1" applyAlignment="1">
      <alignment vertical="center"/>
    </xf>
    <xf numFmtId="0" fontId="12" fillId="0" borderId="0" xfId="0" applyFont="1"/>
    <xf numFmtId="43" fontId="2" fillId="0" borderId="10" xfId="1" applyFont="1" applyBorder="1" applyAlignment="1">
      <alignment shrinkToFit="1"/>
    </xf>
    <xf numFmtId="43" fontId="2" fillId="0" borderId="7" xfId="1" applyFont="1" applyBorder="1" applyAlignment="1">
      <alignment shrinkToFit="1"/>
    </xf>
    <xf numFmtId="43" fontId="2" fillId="0" borderId="7" xfId="1" applyFont="1" applyBorder="1" applyAlignment="1">
      <alignment horizontal="center" vertical="center" shrinkToFit="1"/>
    </xf>
    <xf numFmtId="43" fontId="2" fillId="0" borderId="11" xfId="1" applyFont="1" applyBorder="1" applyAlignment="1">
      <alignment shrinkToFit="1"/>
    </xf>
    <xf numFmtId="43" fontId="2" fillId="0" borderId="0" xfId="1" applyFont="1" applyAlignment="1">
      <alignment vertical="center" shrinkToFit="1"/>
    </xf>
    <xf numFmtId="43" fontId="2" fillId="0" borderId="0" xfId="1" applyFont="1" applyAlignment="1">
      <alignment shrinkToFit="1"/>
    </xf>
    <xf numFmtId="43" fontId="2" fillId="0" borderId="0" xfId="1" applyFont="1" applyAlignment="1">
      <alignment horizontal="center" vertical="center" shrinkToFit="1"/>
    </xf>
    <xf numFmtId="43" fontId="2" fillId="0" borderId="7" xfId="1" applyFont="1" applyBorder="1" applyAlignment="1">
      <alignment horizontal="center" vertical="center" shrinkToFit="1"/>
    </xf>
    <xf numFmtId="43" fontId="21" fillId="0" borderId="7" xfId="1" applyFont="1" applyBorder="1" applyAlignment="1">
      <alignment shrinkToFit="1"/>
    </xf>
    <xf numFmtId="43" fontId="2" fillId="0" borderId="3" xfId="1" applyFont="1" applyBorder="1" applyAlignment="1">
      <alignment shrinkToFit="1"/>
    </xf>
    <xf numFmtId="43" fontId="2" fillId="0" borderId="4" xfId="1" applyFont="1" applyBorder="1" applyAlignment="1">
      <alignment shrinkToFit="1"/>
    </xf>
    <xf numFmtId="43" fontId="2" fillId="0" borderId="5" xfId="1" applyFont="1" applyBorder="1" applyAlignment="1">
      <alignment shrinkToFit="1"/>
    </xf>
    <xf numFmtId="43" fontId="22" fillId="0" borderId="0" xfId="1" applyFont="1" applyAlignment="1">
      <alignment vertical="center" shrinkToFit="1"/>
    </xf>
    <xf numFmtId="0" fontId="0" fillId="0" borderId="0" xfId="0" applyFont="1"/>
    <xf numFmtId="43" fontId="22" fillId="0" borderId="0" xfId="1" applyFont="1" applyAlignment="1">
      <alignment shrinkToFit="1"/>
    </xf>
    <xf numFmtId="43" fontId="22" fillId="0" borderId="0" xfId="1" applyFont="1" applyAlignment="1">
      <alignment horizontal="center" vertical="center" shrinkToFit="1"/>
    </xf>
    <xf numFmtId="170" fontId="22" fillId="0" borderId="0" xfId="1" applyNumberFormat="1" applyFont="1" applyAlignment="1">
      <alignment horizontal="center" vertical="center" shrinkToFit="1"/>
    </xf>
    <xf numFmtId="0" fontId="22" fillId="0" borderId="12"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xf>
    <xf numFmtId="2" fontId="22" fillId="0" borderId="0" xfId="0" applyNumberFormat="1" applyFont="1" applyAlignment="1">
      <alignment horizontal="center" vertical="center"/>
    </xf>
    <xf numFmtId="0" fontId="6" fillId="2" borderId="9" xfId="0" applyFont="1" applyFill="1" applyBorder="1" applyAlignment="1">
      <alignment vertical="center"/>
    </xf>
    <xf numFmtId="0" fontId="0" fillId="0" borderId="0" xfId="0" applyAlignment="1">
      <alignment horizontal="left" vertical="center" indent="1"/>
    </xf>
    <xf numFmtId="0" fontId="16" fillId="4" borderId="0" xfId="0" applyFont="1" applyFill="1" applyAlignment="1">
      <alignment horizontal="left" vertical="center" indent="1"/>
    </xf>
    <xf numFmtId="0" fontId="0" fillId="0" borderId="0" xfId="0" applyBorder="1" applyAlignment="1">
      <alignment horizontal="left" vertical="center" indent="1"/>
    </xf>
    <xf numFmtId="0" fontId="5" fillId="0" borderId="0" xfId="0" applyFont="1" applyAlignment="1">
      <alignment horizontal="left" vertical="center" indent="1"/>
    </xf>
    <xf numFmtId="0" fontId="0" fillId="0" borderId="0" xfId="0" applyFill="1" applyBorder="1" applyAlignment="1">
      <alignment horizontal="left" vertical="center" indent="1"/>
    </xf>
    <xf numFmtId="0" fontId="32" fillId="0" borderId="0" xfId="0" applyFont="1" applyBorder="1" applyAlignment="1">
      <alignment horizontal="right" vertical="center" indent="1"/>
    </xf>
    <xf numFmtId="43" fontId="2" fillId="0" borderId="7" xfId="1" applyFont="1" applyBorder="1" applyAlignment="1">
      <alignment horizontal="center" vertical="center" shrinkToFit="1"/>
    </xf>
    <xf numFmtId="43" fontId="22" fillId="0" borderId="0" xfId="1" applyFont="1" applyAlignment="1">
      <alignment horizontal="left" vertical="center" shrinkToFit="1"/>
    </xf>
    <xf numFmtId="43" fontId="22" fillId="0" borderId="0" xfId="1" applyFont="1" applyAlignment="1">
      <alignment horizontal="center" vertical="center" shrinkToFit="1"/>
    </xf>
    <xf numFmtId="43" fontId="22" fillId="0" borderId="0" xfId="1" applyFont="1" applyAlignment="1">
      <alignment vertical="center" shrinkToFit="1"/>
    </xf>
    <xf numFmtId="167" fontId="22" fillId="0" borderId="0" xfId="1" applyNumberFormat="1" applyFont="1" applyAlignment="1">
      <alignment horizontal="center" vertical="center" shrinkToFit="1"/>
    </xf>
    <xf numFmtId="43" fontId="2" fillId="0" borderId="0" xfId="1" applyFont="1" applyAlignment="1">
      <alignment horizontal="center" vertical="center" shrinkToFit="1"/>
    </xf>
    <xf numFmtId="43" fontId="2" fillId="0" borderId="0" xfId="1" applyFont="1" applyBorder="1" applyAlignment="1">
      <alignment horizontal="center" shrinkToFit="1"/>
    </xf>
    <xf numFmtId="43" fontId="2" fillId="0" borderId="0" xfId="1" applyFont="1" applyBorder="1" applyAlignment="1">
      <alignment shrinkToFit="1"/>
    </xf>
    <xf numFmtId="43" fontId="2" fillId="0" borderId="0" xfId="1" applyFont="1" applyBorder="1" applyAlignment="1">
      <alignment horizontal="center" vertical="center" shrinkToFit="1"/>
    </xf>
    <xf numFmtId="0" fontId="0" fillId="0" borderId="0" xfId="0" applyFont="1" applyBorder="1"/>
    <xf numFmtId="169" fontId="2" fillId="0" borderId="0" xfId="1" applyNumberFormat="1" applyFont="1" applyBorder="1" applyAlignment="1">
      <alignment horizontal="center" vertical="center" shrinkToFit="1"/>
    </xf>
    <xf numFmtId="0" fontId="32" fillId="0" borderId="0" xfId="0" applyFont="1" applyBorder="1" applyAlignment="1">
      <alignment horizontal="center"/>
    </xf>
    <xf numFmtId="0" fontId="32" fillId="0" borderId="0" xfId="0" applyFont="1" applyAlignment="1">
      <alignment horizontal="center"/>
    </xf>
    <xf numFmtId="0" fontId="0" fillId="0" borderId="0" xfId="0" applyAlignment="1">
      <alignment horizontal="left" vertical="center" indent="1"/>
    </xf>
    <xf numFmtId="0" fontId="0" fillId="7" borderId="0" xfId="0" applyFill="1" applyBorder="1" applyAlignment="1" applyProtection="1">
      <alignment horizontal="left" vertical="center" indent="1"/>
    </xf>
    <xf numFmtId="0" fontId="2" fillId="0" borderId="25"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2" fillId="0" borderId="28" xfId="0" applyFont="1" applyBorder="1" applyAlignment="1" applyProtection="1">
      <alignment horizontal="left" vertical="center" indent="1"/>
    </xf>
    <xf numFmtId="0" fontId="3" fillId="0" borderId="23" xfId="0" applyFont="1" applyBorder="1" applyAlignment="1" applyProtection="1">
      <alignment horizontal="left" vertical="center" indent="1"/>
    </xf>
    <xf numFmtId="0" fontId="4" fillId="0" borderId="0" xfId="0" applyFont="1" applyBorder="1" applyAlignment="1" applyProtection="1">
      <alignment horizontal="left" vertical="center" indent="1"/>
    </xf>
    <xf numFmtId="0" fontId="4" fillId="0" borderId="0" xfId="0" applyFont="1" applyBorder="1" applyAlignment="1" applyProtection="1">
      <alignment vertical="center"/>
    </xf>
    <xf numFmtId="0" fontId="33" fillId="0" borderId="0" xfId="0" applyFont="1" applyBorder="1" applyAlignment="1" applyProtection="1">
      <alignment vertical="center" shrinkToFit="1"/>
    </xf>
    <xf numFmtId="0" fontId="34" fillId="0" borderId="24" xfId="0" applyFont="1" applyBorder="1" applyAlignment="1" applyProtection="1">
      <alignment horizontal="right" vertical="center" indent="1" readingOrder="2"/>
    </xf>
    <xf numFmtId="0" fontId="5" fillId="0" borderId="23"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5" fillId="0" borderId="24" xfId="0" applyFont="1" applyBorder="1" applyAlignment="1" applyProtection="1">
      <alignment horizontal="left" vertical="center" indent="1"/>
    </xf>
    <xf numFmtId="2" fontId="6" fillId="8" borderId="33" xfId="0" applyNumberFormat="1" applyFont="1" applyFill="1" applyBorder="1" applyAlignment="1" applyProtection="1">
      <alignment horizontal="left" vertical="center" indent="1"/>
    </xf>
    <xf numFmtId="0" fontId="4" fillId="8" borderId="14" xfId="0" applyFont="1" applyFill="1" applyBorder="1" applyAlignment="1" applyProtection="1">
      <alignment horizontal="left" vertical="center" indent="1"/>
    </xf>
    <xf numFmtId="0" fontId="8" fillId="8" borderId="14" xfId="0" applyFont="1" applyFill="1" applyBorder="1" applyAlignment="1" applyProtection="1">
      <alignment horizontal="left" vertical="center" indent="1"/>
    </xf>
    <xf numFmtId="2" fontId="6" fillId="8" borderId="14" xfId="0" applyNumberFormat="1" applyFont="1" applyFill="1" applyBorder="1" applyAlignment="1" applyProtection="1">
      <alignment horizontal="left" vertical="center" indent="1"/>
    </xf>
    <xf numFmtId="0" fontId="8" fillId="8" borderId="34" xfId="0" applyFont="1" applyFill="1" applyBorder="1" applyAlignment="1" applyProtection="1">
      <alignment horizontal="left" vertical="center" indent="1"/>
    </xf>
    <xf numFmtId="2" fontId="6" fillId="8" borderId="23" xfId="0" applyNumberFormat="1" applyFont="1" applyFill="1" applyBorder="1" applyAlignment="1" applyProtection="1">
      <alignment horizontal="left" vertical="center" indent="1"/>
    </xf>
    <xf numFmtId="0" fontId="4" fillId="8" borderId="0" xfId="0" applyFont="1" applyFill="1" applyBorder="1" applyAlignment="1" applyProtection="1">
      <alignment horizontal="left" vertical="center" indent="1"/>
    </xf>
    <xf numFmtId="0" fontId="8" fillId="8" borderId="0" xfId="0" applyFont="1" applyFill="1" applyBorder="1" applyAlignment="1" applyProtection="1">
      <alignment horizontal="left" vertical="center" indent="1"/>
    </xf>
    <xf numFmtId="2" fontId="6" fillId="8" borderId="0" xfId="0" applyNumberFormat="1" applyFont="1" applyFill="1" applyBorder="1" applyAlignment="1" applyProtection="1">
      <alignment horizontal="left" vertical="center" indent="1"/>
    </xf>
    <xf numFmtId="0" fontId="8" fillId="8" borderId="24" xfId="0" applyFont="1" applyFill="1" applyBorder="1" applyAlignment="1" applyProtection="1">
      <alignment horizontal="left" vertical="center" indent="1"/>
    </xf>
    <xf numFmtId="0" fontId="6" fillId="8" borderId="0" xfId="0" applyFont="1" applyFill="1" applyBorder="1" applyAlignment="1" applyProtection="1">
      <alignment horizontal="left" vertical="center" indent="1"/>
    </xf>
    <xf numFmtId="0" fontId="31" fillId="8" borderId="24" xfId="0" applyFont="1" applyFill="1" applyBorder="1" applyAlignment="1" applyProtection="1">
      <alignment horizontal="right" vertical="center" indent="1"/>
    </xf>
    <xf numFmtId="0" fontId="9" fillId="8" borderId="24" xfId="0" applyFont="1" applyFill="1" applyBorder="1" applyAlignment="1" applyProtection="1">
      <alignment horizontal="left" vertical="center" indent="1"/>
    </xf>
    <xf numFmtId="0" fontId="8" fillId="8" borderId="24" xfId="0" applyFont="1" applyFill="1" applyBorder="1" applyAlignment="1" applyProtection="1">
      <alignment horizontal="right" vertical="center" indent="1"/>
    </xf>
    <xf numFmtId="0" fontId="31" fillId="8" borderId="0" xfId="0" applyFont="1" applyFill="1" applyBorder="1" applyAlignment="1" applyProtection="1">
      <alignment horizontal="right" vertical="center" indent="1"/>
    </xf>
    <xf numFmtId="0" fontId="14" fillId="0" borderId="0" xfId="0" applyFont="1" applyBorder="1" applyAlignment="1" applyProtection="1">
      <alignment horizontal="left" vertical="center" indent="1"/>
    </xf>
    <xf numFmtId="0" fontId="5" fillId="0" borderId="0" xfId="0" applyFont="1" applyBorder="1" applyAlignment="1" applyProtection="1">
      <alignment horizontal="left" vertical="center" indent="1" shrinkToFit="1"/>
    </xf>
    <xf numFmtId="0" fontId="3" fillId="8" borderId="33" xfId="0" applyFont="1" applyFill="1" applyBorder="1" applyAlignment="1" applyProtection="1">
      <alignment horizontal="left" vertical="center" indent="1"/>
    </xf>
    <xf numFmtId="0" fontId="3" fillId="8" borderId="14" xfId="0" applyFont="1" applyFill="1" applyBorder="1" applyAlignment="1" applyProtection="1">
      <alignment horizontal="left" vertical="center" indent="1"/>
    </xf>
    <xf numFmtId="0" fontId="0" fillId="0" borderId="23" xfId="0" applyBorder="1" applyAlignment="1" applyProtection="1">
      <alignment horizontal="left" vertical="center" indent="1"/>
    </xf>
    <xf numFmtId="0" fontId="0" fillId="0" borderId="0" xfId="0" applyBorder="1" applyAlignment="1" applyProtection="1">
      <alignment horizontal="left" vertical="center" indent="1"/>
    </xf>
    <xf numFmtId="0" fontId="0" fillId="0" borderId="24" xfId="0" applyBorder="1" applyAlignment="1" applyProtection="1">
      <alignment horizontal="left" vertical="center" indent="1"/>
    </xf>
    <xf numFmtId="0" fontId="6" fillId="8" borderId="14" xfId="0" applyFont="1" applyFill="1" applyBorder="1" applyAlignment="1" applyProtection="1">
      <alignment horizontal="left" vertical="center" indent="1"/>
    </xf>
    <xf numFmtId="0" fontId="3" fillId="8" borderId="23" xfId="0" applyFont="1" applyFill="1" applyBorder="1" applyAlignment="1" applyProtection="1">
      <alignment horizontal="left" vertical="center" indent="1"/>
    </xf>
    <xf numFmtId="0" fontId="3" fillId="8" borderId="0" xfId="0" applyFont="1" applyFill="1" applyBorder="1" applyAlignment="1" applyProtection="1">
      <alignment horizontal="left" vertical="center" indent="1"/>
    </xf>
    <xf numFmtId="0" fontId="4" fillId="8" borderId="24" xfId="0" applyFont="1" applyFill="1" applyBorder="1" applyAlignment="1" applyProtection="1">
      <alignment horizontal="right" vertical="center" indent="1"/>
    </xf>
    <xf numFmtId="0" fontId="5" fillId="0" borderId="24" xfId="0" applyFont="1" applyBorder="1" applyAlignment="1" applyProtection="1">
      <alignment horizontal="right" vertical="center" indent="1"/>
    </xf>
    <xf numFmtId="0" fontId="0" fillId="8" borderId="14" xfId="0" applyFill="1" applyBorder="1" applyAlignment="1" applyProtection="1">
      <alignment horizontal="left" vertical="center" indent="1"/>
    </xf>
    <xf numFmtId="0" fontId="25" fillId="8" borderId="34" xfId="0" applyFont="1" applyFill="1" applyBorder="1" applyAlignment="1" applyProtection="1">
      <alignment horizontal="right" vertical="center" indent="1"/>
    </xf>
    <xf numFmtId="0" fontId="25" fillId="0" borderId="24" xfId="0" applyFont="1" applyBorder="1" applyAlignment="1" applyProtection="1">
      <alignment horizontal="right" vertical="center" indent="1"/>
    </xf>
    <xf numFmtId="0" fontId="4" fillId="0" borderId="19" xfId="0" applyFont="1" applyBorder="1" applyAlignment="1" applyProtection="1">
      <alignment horizontal="left" vertical="center" indent="1"/>
    </xf>
    <xf numFmtId="0" fontId="6" fillId="0" borderId="19" xfId="0" applyFont="1" applyBorder="1" applyAlignment="1" applyProtection="1">
      <alignment horizontal="left" vertical="center" indent="1"/>
    </xf>
    <xf numFmtId="0" fontId="25" fillId="0" borderId="36" xfId="0" applyFont="1" applyBorder="1" applyAlignment="1" applyProtection="1">
      <alignment horizontal="right" vertical="center" indent="1"/>
    </xf>
    <xf numFmtId="0" fontId="24" fillId="0" borderId="24" xfId="0" applyFont="1" applyBorder="1" applyAlignment="1" applyProtection="1">
      <alignment horizontal="right" vertical="center" indent="1"/>
    </xf>
    <xf numFmtId="0" fontId="4" fillId="0" borderId="0" xfId="0" applyFont="1" applyBorder="1" applyAlignment="1" applyProtection="1">
      <alignment horizontal="left" vertical="center" wrapText="1" indent="1"/>
    </xf>
    <xf numFmtId="0" fontId="25" fillId="0" borderId="24" xfId="0" applyFont="1" applyBorder="1" applyAlignment="1" applyProtection="1">
      <alignment horizontal="right" vertical="center" wrapText="1" indent="1"/>
    </xf>
    <xf numFmtId="0" fontId="13" fillId="0" borderId="23" xfId="0" applyFont="1" applyBorder="1" applyAlignment="1" applyProtection="1">
      <alignment horizontal="center" vertical="center"/>
    </xf>
    <xf numFmtId="0" fontId="35" fillId="0" borderId="0" xfId="0" applyFont="1" applyBorder="1" applyAlignment="1" applyProtection="1">
      <alignment horizontal="center" vertical="center"/>
    </xf>
    <xf numFmtId="0" fontId="4" fillId="0" borderId="19" xfId="0" applyFont="1" applyBorder="1" applyAlignment="1" applyProtection="1">
      <alignment horizontal="left" vertical="center" wrapText="1" indent="1"/>
    </xf>
    <xf numFmtId="0" fontId="25" fillId="0" borderId="36" xfId="0" applyFont="1" applyBorder="1" applyAlignment="1" applyProtection="1">
      <alignment horizontal="right" vertical="center" wrapText="1" indent="1"/>
    </xf>
    <xf numFmtId="0" fontId="6" fillId="8" borderId="33" xfId="0" applyFont="1" applyFill="1" applyBorder="1" applyAlignment="1" applyProtection="1">
      <alignment horizontal="left" vertical="center" indent="1"/>
    </xf>
    <xf numFmtId="0" fontId="6" fillId="8" borderId="15" xfId="0" applyFont="1" applyFill="1" applyBorder="1" applyAlignment="1" applyProtection="1">
      <alignment horizontal="right" vertical="center" indent="1"/>
    </xf>
    <xf numFmtId="0" fontId="6" fillId="8" borderId="13" xfId="0" applyFont="1" applyFill="1" applyBorder="1" applyAlignment="1" applyProtection="1">
      <alignment horizontal="left" vertical="center" indent="1"/>
    </xf>
    <xf numFmtId="0" fontId="6" fillId="8" borderId="34" xfId="0" applyFont="1" applyFill="1" applyBorder="1" applyAlignment="1" applyProtection="1">
      <alignment horizontal="right" vertical="center" indent="1"/>
    </xf>
    <xf numFmtId="0" fontId="25" fillId="0" borderId="17" xfId="0" applyFont="1" applyFill="1" applyBorder="1" applyAlignment="1" applyProtection="1">
      <alignment horizontal="right" vertical="center" indent="1"/>
    </xf>
    <xf numFmtId="0" fontId="4" fillId="0" borderId="31" xfId="0" applyFont="1" applyFill="1" applyBorder="1" applyAlignment="1" applyProtection="1">
      <alignment horizontal="left" vertical="center" indent="1"/>
    </xf>
    <xf numFmtId="0" fontId="25" fillId="0" borderId="20" xfId="0" applyFont="1" applyFill="1" applyBorder="1" applyAlignment="1" applyProtection="1">
      <alignment horizontal="right" vertical="center" indent="1"/>
    </xf>
    <xf numFmtId="0" fontId="24" fillId="0" borderId="0" xfId="0" applyFont="1" applyBorder="1" applyAlignment="1" applyProtection="1">
      <alignment horizontal="right" vertical="center" indent="1"/>
    </xf>
    <xf numFmtId="0" fontId="25" fillId="0" borderId="17" xfId="0" applyFont="1" applyBorder="1" applyAlignment="1" applyProtection="1">
      <alignment horizontal="right" vertical="center" indent="1"/>
    </xf>
    <xf numFmtId="0" fontId="4" fillId="5" borderId="0" xfId="0" applyFont="1" applyFill="1" applyBorder="1" applyAlignment="1" applyProtection="1">
      <alignment horizontal="left" vertical="center" indent="1"/>
    </xf>
    <xf numFmtId="0" fontId="25" fillId="0" borderId="20" xfId="0" applyFont="1" applyBorder="1" applyAlignment="1" applyProtection="1">
      <alignment horizontal="right" vertical="center" indent="1"/>
    </xf>
    <xf numFmtId="0" fontId="4" fillId="5" borderId="19" xfId="0" applyFont="1" applyFill="1" applyBorder="1" applyAlignment="1" applyProtection="1">
      <alignment horizontal="left" vertical="center" indent="1"/>
    </xf>
    <xf numFmtId="0" fontId="0" fillId="0" borderId="19" xfId="0" applyBorder="1" applyAlignment="1" applyProtection="1">
      <alignment horizontal="left" vertical="center" indent="1"/>
    </xf>
    <xf numFmtId="0" fontId="30" fillId="8" borderId="34" xfId="0" applyFont="1" applyFill="1" applyBorder="1" applyAlignment="1" applyProtection="1">
      <alignment horizontal="right" vertical="center" indent="1"/>
    </xf>
    <xf numFmtId="0" fontId="4" fillId="0" borderId="35" xfId="0" applyFont="1" applyBorder="1" applyAlignment="1" applyProtection="1">
      <alignment horizontal="left" vertical="center" indent="1"/>
    </xf>
    <xf numFmtId="0" fontId="4" fillId="0" borderId="20" xfId="0" applyFont="1" applyBorder="1" applyAlignment="1" applyProtection="1">
      <alignment horizontal="right" vertical="center" indent="1"/>
    </xf>
    <xf numFmtId="0" fontId="24" fillId="0" borderId="24" xfId="0" applyFont="1" applyBorder="1" applyAlignment="1" applyProtection="1">
      <alignment horizontal="left" vertical="center" indent="1"/>
    </xf>
    <xf numFmtId="0" fontId="0" fillId="0" borderId="32" xfId="0" applyBorder="1" applyAlignment="1" applyProtection="1">
      <alignment horizontal="left" vertical="center" indent="1"/>
    </xf>
    <xf numFmtId="0" fontId="20" fillId="0" borderId="32" xfId="0" applyFont="1" applyFill="1" applyBorder="1" applyAlignment="1" applyProtection="1">
      <alignment horizontal="left" vertical="center" wrapText="1" indent="1"/>
    </xf>
    <xf numFmtId="0" fontId="5" fillId="0" borderId="14" xfId="0" applyFont="1" applyBorder="1" applyAlignment="1" applyProtection="1">
      <alignment horizontal="left" vertical="center" indent="1"/>
    </xf>
    <xf numFmtId="0" fontId="5" fillId="0" borderId="34" xfId="0" applyFont="1" applyBorder="1" applyAlignment="1" applyProtection="1">
      <alignment horizontal="left" vertical="center" indent="1"/>
    </xf>
    <xf numFmtId="0" fontId="5" fillId="0" borderId="19" xfId="0" applyFont="1" applyBorder="1" applyAlignment="1" applyProtection="1">
      <alignment horizontal="left" vertical="center" indent="1"/>
    </xf>
    <xf numFmtId="0" fontId="5" fillId="0" borderId="36" xfId="0" applyFont="1" applyBorder="1" applyAlignment="1" applyProtection="1">
      <alignment horizontal="left" vertical="center" indent="1"/>
    </xf>
    <xf numFmtId="0" fontId="0" fillId="8" borderId="0" xfId="0" applyFill="1" applyBorder="1" applyAlignment="1" applyProtection="1">
      <alignment horizontal="left" vertical="center" indent="1"/>
    </xf>
    <xf numFmtId="0" fontId="25" fillId="8" borderId="24" xfId="0" applyFont="1" applyFill="1" applyBorder="1" applyAlignment="1" applyProtection="1">
      <alignment horizontal="left" vertical="center" indent="1"/>
    </xf>
    <xf numFmtId="0" fontId="14" fillId="0" borderId="23" xfId="0" applyFont="1" applyBorder="1" applyAlignment="1" applyProtection="1">
      <alignment horizontal="left" vertical="center" indent="1"/>
    </xf>
    <xf numFmtId="0" fontId="27" fillId="0" borderId="24"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26" fillId="8" borderId="34" xfId="0" applyFont="1" applyFill="1" applyBorder="1" applyAlignment="1" applyProtection="1">
      <alignment horizontal="right" vertical="center" indent="1"/>
    </xf>
    <xf numFmtId="0" fontId="27" fillId="0" borderId="0" xfId="0" applyFont="1" applyBorder="1" applyAlignment="1" applyProtection="1">
      <alignment horizontal="left" vertical="center" indent="1"/>
    </xf>
    <xf numFmtId="0" fontId="27" fillId="0" borderId="24" xfId="0" applyFont="1" applyBorder="1" applyAlignment="1" applyProtection="1">
      <alignment horizontal="right" vertical="center" indent="1"/>
    </xf>
    <xf numFmtId="0" fontId="25" fillId="8" borderId="24" xfId="0" applyFont="1" applyFill="1" applyBorder="1" applyAlignment="1" applyProtection="1">
      <alignment horizontal="right" vertical="center" indent="1"/>
    </xf>
    <xf numFmtId="0" fontId="4" fillId="0" borderId="23" xfId="0" applyFont="1" applyBorder="1" applyAlignment="1" applyProtection="1">
      <alignment horizontal="left" vertical="center" indent="1"/>
    </xf>
    <xf numFmtId="0" fontId="28" fillId="0" borderId="24" xfId="0" applyFont="1" applyBorder="1" applyAlignment="1" applyProtection="1">
      <alignment horizontal="right" vertical="center" indent="1"/>
    </xf>
    <xf numFmtId="0" fontId="5" fillId="0" borderId="0" xfId="0" applyFont="1" applyBorder="1" applyAlignment="1" applyProtection="1">
      <alignment horizontal="left" vertical="center"/>
    </xf>
    <xf numFmtId="3" fontId="28" fillId="0" borderId="24" xfId="0" applyNumberFormat="1" applyFont="1" applyBorder="1" applyAlignment="1" applyProtection="1">
      <alignment horizontal="right" vertical="center" indent="1"/>
    </xf>
    <xf numFmtId="0" fontId="14" fillId="0" borderId="19" xfId="0" applyFont="1" applyBorder="1" applyAlignment="1" applyProtection="1">
      <alignment horizontal="left" vertical="center" indent="1"/>
    </xf>
    <xf numFmtId="0" fontId="28" fillId="0" borderId="36" xfId="0" applyFont="1" applyBorder="1" applyAlignment="1" applyProtection="1">
      <alignment horizontal="right" vertical="center" indent="1"/>
    </xf>
    <xf numFmtId="0" fontId="3" fillId="0" borderId="0" xfId="0" applyFont="1" applyBorder="1" applyAlignment="1" applyProtection="1">
      <alignment horizontal="left" vertical="center" indent="1"/>
    </xf>
    <xf numFmtId="0" fontId="3" fillId="0" borderId="14" xfId="0" applyFont="1" applyBorder="1" applyAlignment="1" applyProtection="1">
      <alignment horizontal="left" vertical="center" indent="1"/>
    </xf>
    <xf numFmtId="0" fontId="21" fillId="0" borderId="23" xfId="0" applyFont="1" applyBorder="1" applyAlignment="1" applyProtection="1">
      <alignment horizontal="left" vertical="center" indent="1"/>
    </xf>
    <xf numFmtId="0" fontId="21" fillId="0" borderId="0" xfId="0" applyFont="1" applyBorder="1" applyAlignment="1" applyProtection="1">
      <alignment horizontal="left" vertical="center" indent="1"/>
    </xf>
    <xf numFmtId="0" fontId="21" fillId="0" borderId="0" xfId="0" applyFont="1" applyFill="1" applyBorder="1" applyAlignment="1" applyProtection="1">
      <alignment horizontal="left" vertical="center" indent="1"/>
    </xf>
    <xf numFmtId="0" fontId="21" fillId="0" borderId="17" xfId="0" applyFont="1" applyBorder="1" applyAlignment="1" applyProtection="1">
      <alignment horizontal="left" vertical="center" indent="1"/>
    </xf>
    <xf numFmtId="0" fontId="5" fillId="0" borderId="19" xfId="0" applyFont="1" applyFill="1" applyBorder="1" applyAlignment="1" applyProtection="1">
      <alignment horizontal="left" vertical="center" indent="1"/>
    </xf>
    <xf numFmtId="0" fontId="21" fillId="0" borderId="20" xfId="0" applyFont="1" applyBorder="1" applyAlignment="1" applyProtection="1">
      <alignment horizontal="left" vertical="center" indent="1"/>
    </xf>
    <xf numFmtId="0" fontId="2" fillId="0" borderId="26"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2" fillId="0" borderId="22" xfId="0" applyFont="1" applyFill="1" applyBorder="1" applyAlignment="1" applyProtection="1">
      <alignment horizontal="left" vertical="center" indent="1"/>
    </xf>
    <xf numFmtId="0" fontId="21" fillId="0" borderId="22" xfId="0" applyFont="1" applyFill="1" applyBorder="1" applyAlignment="1" applyProtection="1">
      <alignment horizontal="left" vertical="center" indent="1"/>
    </xf>
    <xf numFmtId="0" fontId="21" fillId="0" borderId="22" xfId="0" applyFont="1" applyBorder="1" applyAlignment="1" applyProtection="1">
      <alignment horizontal="left" vertical="center" indent="1"/>
    </xf>
    <xf numFmtId="0" fontId="0" fillId="0" borderId="27" xfId="0" applyBorder="1" applyAlignment="1" applyProtection="1">
      <alignment horizontal="left" vertical="center" indent="1"/>
    </xf>
    <xf numFmtId="0" fontId="5" fillId="7" borderId="0" xfId="0" applyFont="1" applyFill="1" applyBorder="1" applyAlignment="1" applyProtection="1">
      <alignment horizontal="left" vertical="center" indent="1"/>
    </xf>
    <xf numFmtId="0" fontId="4" fillId="0" borderId="14" xfId="0" applyFont="1" applyBorder="1" applyAlignment="1" applyProtection="1">
      <alignment vertical="center"/>
    </xf>
    <xf numFmtId="0" fontId="36"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0" fontId="6" fillId="0" borderId="2" xfId="0" applyFont="1" applyFill="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6" fillId="2" borderId="1" xfId="0" applyFont="1" applyFill="1" applyBorder="1" applyAlignment="1" applyProtection="1">
      <alignment horizontal="left" vertical="center" indent="1"/>
      <protection locked="0"/>
    </xf>
    <xf numFmtId="168" fontId="0" fillId="0" borderId="0" xfId="0" applyNumberFormat="1" applyAlignment="1" applyProtection="1">
      <alignment horizontal="left" vertical="center" indent="1"/>
      <protection locked="0"/>
    </xf>
    <xf numFmtId="1" fontId="0" fillId="0" borderId="0" xfId="0" applyNumberFormat="1" applyAlignment="1" applyProtection="1">
      <alignment horizontal="left" vertical="center" indent="1"/>
      <protection locked="0"/>
    </xf>
    <xf numFmtId="0" fontId="16" fillId="6" borderId="0" xfId="0" applyFont="1" applyFill="1" applyAlignment="1" applyProtection="1">
      <alignment horizontal="left" vertical="center" wrapText="1" indent="1"/>
      <protection locked="0"/>
    </xf>
    <xf numFmtId="0" fontId="16" fillId="6" borderId="0" xfId="0" applyFont="1" applyFill="1" applyAlignment="1" applyProtection="1">
      <alignment horizontal="left" vertical="center" indent="1"/>
      <protection locked="0"/>
    </xf>
    <xf numFmtId="43" fontId="0" fillId="0" borderId="0" xfId="0" applyNumberFormat="1" applyAlignment="1" applyProtection="1">
      <alignment horizontal="left" vertical="center" indent="1"/>
      <protection locked="0"/>
    </xf>
    <xf numFmtId="0" fontId="0" fillId="0" borderId="0" xfId="0" applyAlignment="1" applyProtection="1">
      <alignment horizontal="left" vertical="center" indent="1"/>
      <protection locked="0"/>
    </xf>
    <xf numFmtId="0" fontId="6" fillId="8" borderId="33" xfId="0" applyFont="1" applyFill="1" applyBorder="1" applyAlignment="1" applyProtection="1">
      <alignment horizontal="left" vertical="center" indent="1"/>
    </xf>
    <xf numFmtId="0" fontId="6" fillId="8" borderId="14" xfId="0" applyFont="1" applyFill="1" applyBorder="1" applyAlignment="1" applyProtection="1">
      <alignment horizontal="left" vertical="center" indent="1"/>
    </xf>
    <xf numFmtId="0" fontId="6" fillId="8" borderId="15" xfId="0" applyFont="1" applyFill="1" applyBorder="1" applyAlignment="1" applyProtection="1">
      <alignment horizontal="left" vertical="center" indent="1"/>
    </xf>
    <xf numFmtId="0" fontId="3" fillId="0" borderId="13" xfId="0" applyFont="1" applyBorder="1" applyAlignment="1" applyProtection="1">
      <alignment horizontal="left" vertical="center" indent="1"/>
    </xf>
    <xf numFmtId="0" fontId="3" fillId="0" borderId="14" xfId="0" applyFont="1" applyBorder="1" applyAlignment="1" applyProtection="1">
      <alignment horizontal="left" vertical="center" indent="1"/>
    </xf>
    <xf numFmtId="0" fontId="3" fillId="0" borderId="16" xfId="0" applyFont="1" applyBorder="1" applyAlignment="1" applyProtection="1">
      <alignment horizontal="left" vertical="center" indent="1"/>
    </xf>
    <xf numFmtId="0" fontId="3" fillId="0" borderId="0" xfId="0" applyFont="1" applyBorder="1" applyAlignment="1" applyProtection="1">
      <alignment horizontal="left" vertical="center" indent="1"/>
    </xf>
    <xf numFmtId="44" fontId="14" fillId="8" borderId="14" xfId="2" applyFont="1" applyFill="1" applyBorder="1" applyAlignment="1" applyProtection="1">
      <alignment horizontal="left" vertical="center" wrapText="1" indent="1"/>
    </xf>
    <xf numFmtId="44" fontId="14" fillId="8" borderId="15" xfId="2" applyFont="1" applyFill="1" applyBorder="1" applyAlignment="1" applyProtection="1">
      <alignment horizontal="left" vertical="center" wrapText="1" indent="1"/>
    </xf>
    <xf numFmtId="44" fontId="14" fillId="8" borderId="0" xfId="2" applyFont="1" applyFill="1" applyBorder="1" applyAlignment="1" applyProtection="1">
      <alignment horizontal="left" vertical="center" wrapText="1" indent="1"/>
    </xf>
    <xf numFmtId="44" fontId="14" fillId="8" borderId="17" xfId="2" applyFont="1" applyFill="1" applyBorder="1" applyAlignment="1" applyProtection="1">
      <alignment horizontal="left" vertical="center" wrapText="1" indent="1"/>
    </xf>
    <xf numFmtId="44" fontId="14" fillId="8" borderId="22" xfId="2" applyFont="1" applyFill="1" applyBorder="1" applyAlignment="1" applyProtection="1">
      <alignment horizontal="left" vertical="center" wrapText="1" indent="1"/>
    </xf>
    <xf numFmtId="44" fontId="14" fillId="8" borderId="40" xfId="2" applyFont="1" applyFill="1" applyBorder="1" applyAlignment="1" applyProtection="1">
      <alignment horizontal="left" vertical="center" wrapText="1" indent="1"/>
    </xf>
    <xf numFmtId="43" fontId="14" fillId="9" borderId="35" xfId="1" applyFont="1" applyFill="1" applyBorder="1" applyAlignment="1" applyProtection="1">
      <alignment horizontal="left" vertical="center" indent="2" shrinkToFit="1"/>
      <protection locked="0"/>
    </xf>
    <xf numFmtId="43" fontId="14" fillId="9" borderId="19" xfId="1" applyFont="1" applyFill="1" applyBorder="1" applyAlignment="1" applyProtection="1">
      <alignment horizontal="left" vertical="center" indent="2" shrinkToFit="1"/>
      <protection locked="0"/>
    </xf>
    <xf numFmtId="0" fontId="20" fillId="0" borderId="16" xfId="0" applyFont="1" applyBorder="1" applyAlignment="1" applyProtection="1">
      <alignment horizontal="left" vertical="center" wrapText="1" indent="1" shrinkToFit="1"/>
    </xf>
    <xf numFmtId="0" fontId="20" fillId="0" borderId="0" xfId="0" applyFont="1" applyBorder="1" applyAlignment="1" applyProtection="1">
      <alignment horizontal="left" vertical="center" wrapText="1" indent="1" shrinkToFit="1"/>
    </xf>
    <xf numFmtId="0" fontId="20" fillId="0" borderId="39" xfId="0" applyFont="1" applyBorder="1" applyAlignment="1" applyProtection="1">
      <alignment horizontal="left" vertical="center" wrapText="1" indent="1" shrinkToFit="1"/>
    </xf>
    <xf numFmtId="0" fontId="20" fillId="0" borderId="22" xfId="0" applyFont="1" applyBorder="1" applyAlignment="1" applyProtection="1">
      <alignment horizontal="left" vertical="center" wrapText="1" indent="1" shrinkToFit="1"/>
    </xf>
    <xf numFmtId="43" fontId="14" fillId="9" borderId="0" xfId="1" applyFont="1" applyFill="1" applyBorder="1" applyAlignment="1" applyProtection="1">
      <alignment horizontal="left" vertical="center" shrinkToFit="1"/>
      <protection locked="0"/>
    </xf>
    <xf numFmtId="43" fontId="14" fillId="9" borderId="19" xfId="1" applyFont="1" applyFill="1" applyBorder="1" applyAlignment="1" applyProtection="1">
      <alignment horizontal="left" vertical="center" shrinkToFit="1"/>
      <protection locked="0"/>
    </xf>
    <xf numFmtId="0" fontId="13" fillId="0" borderId="35"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8" xfId="0" applyFont="1" applyBorder="1" applyAlignment="1" applyProtection="1">
      <alignment horizontal="center" vertical="center"/>
    </xf>
    <xf numFmtId="0" fontId="29" fillId="0" borderId="14" xfId="0" applyFont="1" applyBorder="1" applyAlignment="1" applyProtection="1">
      <alignment horizontal="center" vertical="center"/>
    </xf>
    <xf numFmtId="0" fontId="29" fillId="0" borderId="19" xfId="0" applyFont="1" applyBorder="1" applyAlignment="1" applyProtection="1">
      <alignment horizontal="center" vertical="center"/>
    </xf>
    <xf numFmtId="0" fontId="6" fillId="8" borderId="14" xfId="0" applyFont="1" applyFill="1" applyBorder="1" applyAlignment="1" applyProtection="1">
      <alignment horizontal="left" vertical="center" wrapText="1" indent="1"/>
    </xf>
    <xf numFmtId="0" fontId="6" fillId="8" borderId="19" xfId="0" applyFont="1" applyFill="1" applyBorder="1" applyAlignment="1" applyProtection="1">
      <alignment horizontal="left" vertical="center" wrapText="1" indent="1"/>
    </xf>
    <xf numFmtId="0" fontId="6" fillId="8" borderId="33" xfId="0" applyFont="1" applyFill="1" applyBorder="1" applyAlignment="1" applyProtection="1">
      <alignment horizontal="left" vertical="center" wrapText="1" indent="1"/>
    </xf>
    <xf numFmtId="0" fontId="6" fillId="8" borderId="35" xfId="0" applyFont="1" applyFill="1" applyBorder="1" applyAlignment="1" applyProtection="1">
      <alignment horizontal="left" vertical="center" wrapText="1" indent="1"/>
    </xf>
    <xf numFmtId="0" fontId="5" fillId="0" borderId="14" xfId="0" applyFont="1" applyBorder="1" applyAlignment="1" applyProtection="1">
      <alignment horizontal="left" vertical="center" indent="1"/>
    </xf>
    <xf numFmtId="0" fontId="5" fillId="0" borderId="19" xfId="0" applyFont="1" applyBorder="1" applyAlignment="1" applyProtection="1">
      <alignment horizontal="left" vertical="center" indent="1"/>
    </xf>
    <xf numFmtId="0" fontId="13" fillId="0" borderId="37" xfId="0" applyFont="1" applyBorder="1" applyAlignment="1" applyProtection="1">
      <alignment horizontal="center" vertical="center"/>
    </xf>
    <xf numFmtId="0" fontId="13" fillId="0" borderId="32" xfId="0" applyFont="1" applyBorder="1" applyAlignment="1" applyProtection="1">
      <alignment horizontal="center" vertical="center"/>
    </xf>
    <xf numFmtId="0" fontId="6" fillId="8" borderId="32" xfId="0" applyFont="1" applyFill="1" applyBorder="1" applyAlignment="1" applyProtection="1">
      <alignment horizontal="left" vertical="center" indent="1"/>
    </xf>
    <xf numFmtId="0" fontId="6" fillId="8" borderId="38" xfId="0" applyFont="1" applyFill="1" applyBorder="1" applyAlignment="1" applyProtection="1">
      <alignment horizontal="left" vertical="center" indent="1"/>
    </xf>
    <xf numFmtId="0" fontId="6" fillId="8" borderId="32" xfId="0" applyFont="1" applyFill="1" applyBorder="1" applyAlignment="1" applyProtection="1">
      <alignment horizontal="left" vertical="center" indent="1" shrinkToFit="1"/>
    </xf>
    <xf numFmtId="0" fontId="6" fillId="8" borderId="38" xfId="0" applyFont="1" applyFill="1" applyBorder="1" applyAlignment="1" applyProtection="1">
      <alignment horizontal="left" vertical="center" indent="1" shrinkToFit="1"/>
    </xf>
    <xf numFmtId="0" fontId="14" fillId="0" borderId="33" xfId="0" applyFont="1" applyBorder="1" applyAlignment="1" applyProtection="1">
      <alignment horizontal="left" vertical="center" wrapText="1" indent="1"/>
    </xf>
    <xf numFmtId="0" fontId="14" fillId="0" borderId="14" xfId="0" applyFont="1" applyBorder="1" applyAlignment="1" applyProtection="1">
      <alignment horizontal="left" vertical="center" wrapText="1" indent="1"/>
    </xf>
    <xf numFmtId="0" fontId="14" fillId="0" borderId="15" xfId="0" applyFont="1" applyBorder="1" applyAlignment="1" applyProtection="1">
      <alignment horizontal="left" vertical="center" wrapText="1" indent="1"/>
    </xf>
    <xf numFmtId="0" fontId="14" fillId="0" borderId="23" xfId="0" applyFont="1" applyBorder="1" applyAlignment="1" applyProtection="1">
      <alignment horizontal="left" vertical="center" wrapText="1" indent="1"/>
    </xf>
    <xf numFmtId="0" fontId="14" fillId="0" borderId="0" xfId="0" applyFont="1" applyBorder="1" applyAlignment="1" applyProtection="1">
      <alignment horizontal="left" vertical="center" wrapText="1" indent="1"/>
    </xf>
    <xf numFmtId="0" fontId="14" fillId="0" borderId="17" xfId="0" applyFont="1" applyBorder="1" applyAlignment="1" applyProtection="1">
      <alignment horizontal="left" vertical="center" wrapText="1" indent="1"/>
    </xf>
    <xf numFmtId="0" fontId="14" fillId="0" borderId="35" xfId="0" applyFont="1" applyBorder="1" applyAlignment="1" applyProtection="1">
      <alignment horizontal="left" vertical="center" wrapText="1" indent="1"/>
    </xf>
    <xf numFmtId="0" fontId="14" fillId="0" borderId="19" xfId="0" applyFont="1" applyBorder="1" applyAlignment="1" applyProtection="1">
      <alignment horizontal="left" vertical="center" wrapText="1" indent="1"/>
    </xf>
    <xf numFmtId="0" fontId="14" fillId="0" borderId="20" xfId="0" applyFont="1" applyBorder="1" applyAlignment="1" applyProtection="1">
      <alignment horizontal="left" vertical="center" wrapText="1" indent="1"/>
    </xf>
    <xf numFmtId="0" fontId="4" fillId="0" borderId="0" xfId="0" applyFont="1" applyBorder="1" applyAlignment="1" applyProtection="1">
      <alignment horizontal="left" vertical="center" indent="1"/>
    </xf>
    <xf numFmtId="0" fontId="4" fillId="0" borderId="0" xfId="0" applyFont="1" applyBorder="1" applyAlignment="1" applyProtection="1">
      <alignment horizontal="left" vertical="center" wrapText="1" indent="1"/>
    </xf>
    <xf numFmtId="0" fontId="18" fillId="0" borderId="19" xfId="0" applyFont="1" applyBorder="1" applyAlignment="1" applyProtection="1">
      <alignment horizontal="left" vertical="center" wrapText="1" indent="1"/>
    </xf>
    <xf numFmtId="0" fontId="32" fillId="0" borderId="35" xfId="0" quotePrefix="1" applyFont="1" applyBorder="1" applyAlignment="1" applyProtection="1">
      <alignment horizontal="left" vertical="center" readingOrder="1"/>
      <protection locked="0"/>
    </xf>
    <xf numFmtId="0" fontId="32" fillId="0" borderId="19" xfId="0" quotePrefix="1" applyFont="1" applyBorder="1" applyAlignment="1" applyProtection="1">
      <alignment horizontal="left" vertical="center" readingOrder="1"/>
      <protection locked="0"/>
    </xf>
    <xf numFmtId="0" fontId="32" fillId="0" borderId="36" xfId="0" quotePrefix="1" applyFont="1" applyBorder="1" applyAlignment="1" applyProtection="1">
      <alignment horizontal="left" vertical="center" readingOrder="1"/>
      <protection locked="0"/>
    </xf>
    <xf numFmtId="0" fontId="17" fillId="8" borderId="33" xfId="0" applyFont="1" applyFill="1" applyBorder="1" applyAlignment="1" applyProtection="1">
      <alignment horizontal="center" vertical="center"/>
    </xf>
    <xf numFmtId="0" fontId="17" fillId="8" borderId="14" xfId="0" applyFont="1" applyFill="1" applyBorder="1" applyAlignment="1" applyProtection="1">
      <alignment horizontal="center" vertical="center"/>
    </xf>
    <xf numFmtId="0" fontId="17" fillId="8" borderId="34" xfId="0" applyFont="1" applyFill="1" applyBorder="1" applyAlignment="1" applyProtection="1">
      <alignment horizontal="center" vertical="center"/>
    </xf>
    <xf numFmtId="0" fontId="5" fillId="0" borderId="23" xfId="0" applyFont="1" applyBorder="1" applyAlignment="1" applyProtection="1">
      <alignment horizontal="left" vertical="center" indent="1" shrinkToFit="1"/>
      <protection locked="0"/>
    </xf>
    <xf numFmtId="0" fontId="5" fillId="0" borderId="0" xfId="0" applyFont="1" applyBorder="1" applyAlignment="1" applyProtection="1">
      <alignment horizontal="left" vertical="center" indent="1" shrinkToFit="1"/>
      <protection locked="0"/>
    </xf>
    <xf numFmtId="0" fontId="5" fillId="0" borderId="24" xfId="0" applyFont="1" applyBorder="1" applyAlignment="1" applyProtection="1">
      <alignment horizontal="left" vertical="center" indent="1" shrinkToFit="1"/>
      <protection locked="0"/>
    </xf>
    <xf numFmtId="0" fontId="5" fillId="0" borderId="29" xfId="0" applyFont="1" applyBorder="1" applyAlignment="1" applyProtection="1">
      <alignment horizontal="left" vertical="center" indent="1" shrinkToFit="1"/>
      <protection locked="0"/>
    </xf>
    <xf numFmtId="0" fontId="5" fillId="0" borderId="35" xfId="0" applyFont="1" applyBorder="1" applyAlignment="1" applyProtection="1">
      <alignment horizontal="left" vertical="center" indent="1" shrinkToFit="1"/>
      <protection locked="0"/>
    </xf>
    <xf numFmtId="0" fontId="5" fillId="0" borderId="19" xfId="0" applyFont="1" applyBorder="1" applyAlignment="1" applyProtection="1">
      <alignment horizontal="left" vertical="center" indent="1" shrinkToFit="1"/>
      <protection locked="0"/>
    </xf>
    <xf numFmtId="0" fontId="5" fillId="0" borderId="30"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165" fontId="5" fillId="0" borderId="0" xfId="0" applyNumberFormat="1" applyFont="1" applyBorder="1" applyAlignment="1" applyProtection="1">
      <alignment horizontal="left" vertical="center" indent="1" shrinkToFit="1"/>
      <protection locked="0"/>
    </xf>
    <xf numFmtId="165" fontId="5" fillId="0" borderId="24" xfId="0" applyNumberFormat="1" applyFont="1" applyBorder="1" applyAlignment="1" applyProtection="1">
      <alignment horizontal="left" vertical="center" indent="1" shrinkToFit="1"/>
      <protection locked="0"/>
    </xf>
    <xf numFmtId="0" fontId="10" fillId="0" borderId="0" xfId="3" applyBorder="1" applyAlignment="1" applyProtection="1">
      <alignment horizontal="left" vertical="center" indent="1" shrinkToFit="1"/>
      <protection locked="0"/>
    </xf>
    <xf numFmtId="0" fontId="10" fillId="0" borderId="23" xfId="3" applyBorder="1" applyAlignment="1" applyProtection="1">
      <alignment horizontal="left" vertical="center" indent="1" shrinkToFit="1"/>
      <protection locked="0"/>
    </xf>
    <xf numFmtId="0" fontId="3" fillId="8" borderId="33" xfId="0" applyFont="1" applyFill="1" applyBorder="1" applyAlignment="1" applyProtection="1">
      <alignment horizontal="left" vertical="center" indent="1" shrinkToFit="1"/>
    </xf>
    <xf numFmtId="0" fontId="0" fillId="8" borderId="14" xfId="0" applyFill="1" applyBorder="1" applyAlignment="1" applyProtection="1">
      <alignment horizontal="left" vertical="center" indent="1" shrinkToFit="1"/>
    </xf>
    <xf numFmtId="0" fontId="0" fillId="8" borderId="34" xfId="0" applyFill="1" applyBorder="1" applyAlignment="1" applyProtection="1">
      <alignment horizontal="left" vertical="center" indent="1" shrinkToFit="1"/>
    </xf>
    <xf numFmtId="0" fontId="4" fillId="8" borderId="35" xfId="0" applyFont="1" applyFill="1" applyBorder="1" applyAlignment="1" applyProtection="1">
      <alignment horizontal="left" vertical="center" indent="1"/>
    </xf>
    <xf numFmtId="0" fontId="4" fillId="8" borderId="19" xfId="0" applyFont="1" applyFill="1" applyBorder="1" applyAlignment="1" applyProtection="1">
      <alignment horizontal="left" vertical="center" indent="1"/>
    </xf>
    <xf numFmtId="0" fontId="4" fillId="8" borderId="36" xfId="0" applyFont="1" applyFill="1" applyBorder="1" applyAlignment="1" applyProtection="1">
      <alignment horizontal="left" vertical="center" indent="1"/>
    </xf>
    <xf numFmtId="2" fontId="5" fillId="0" borderId="23" xfId="0" applyNumberFormat="1" applyFont="1" applyBorder="1" applyAlignment="1" applyProtection="1">
      <alignment horizontal="left" vertical="center" indent="1" shrinkToFit="1"/>
      <protection locked="0"/>
    </xf>
    <xf numFmtId="164" fontId="5" fillId="0" borderId="0" xfId="0" applyNumberFormat="1" applyFont="1" applyBorder="1" applyAlignment="1" applyProtection="1">
      <alignment horizontal="left" vertical="center" indent="1" shrinkToFit="1"/>
      <protection locked="0"/>
    </xf>
    <xf numFmtId="164" fontId="5" fillId="0" borderId="24" xfId="0" applyNumberFormat="1" applyFont="1" applyBorder="1" applyAlignment="1" applyProtection="1">
      <alignment horizontal="left" vertical="center" indent="1" shrinkToFit="1"/>
      <protection locked="0"/>
    </xf>
    <xf numFmtId="0" fontId="5" fillId="0" borderId="44" xfId="0" applyFont="1" applyBorder="1" applyAlignment="1" applyProtection="1">
      <alignment horizontal="left" vertical="center" indent="1" shrinkToFit="1"/>
      <protection locked="0"/>
    </xf>
    <xf numFmtId="0" fontId="4" fillId="0" borderId="14" xfId="0" applyFont="1" applyBorder="1" applyAlignment="1" applyProtection="1">
      <alignment horizontal="left" vertical="center"/>
    </xf>
    <xf numFmtId="0" fontId="4" fillId="0" borderId="14" xfId="0" applyFont="1" applyBorder="1" applyAlignment="1" applyProtection="1">
      <alignment horizontal="right" vertical="center"/>
    </xf>
    <xf numFmtId="0" fontId="32" fillId="0" borderId="0" xfId="0" applyFont="1" applyBorder="1" applyAlignment="1">
      <alignment horizontal="center"/>
    </xf>
    <xf numFmtId="43" fontId="2" fillId="0" borderId="0" xfId="1" applyFont="1" applyBorder="1" applyAlignment="1">
      <alignment horizontal="center" vertical="center" shrinkToFit="1"/>
    </xf>
    <xf numFmtId="43" fontId="21" fillId="0" borderId="7" xfId="1" applyFont="1" applyBorder="1" applyAlignment="1">
      <alignment horizontal="center" vertical="center" shrinkToFit="1"/>
    </xf>
    <xf numFmtId="43" fontId="21" fillId="0" borderId="8" xfId="1" applyFont="1" applyBorder="1" applyAlignment="1">
      <alignment horizontal="center" vertical="center" shrinkToFit="1"/>
    </xf>
    <xf numFmtId="43" fontId="2" fillId="0" borderId="7" xfId="1" applyFont="1" applyBorder="1" applyAlignment="1">
      <alignment horizontal="center" vertical="center" shrinkToFit="1"/>
    </xf>
    <xf numFmtId="43" fontId="2" fillId="0" borderId="8" xfId="1" applyFont="1" applyBorder="1" applyAlignment="1">
      <alignment horizontal="center" vertical="center" shrinkToFit="1"/>
    </xf>
    <xf numFmtId="1" fontId="22" fillId="0" borderId="0" xfId="1" applyNumberFormat="1" applyFont="1" applyAlignment="1">
      <alignment horizontal="center" vertical="center" shrinkToFit="1"/>
    </xf>
    <xf numFmtId="0" fontId="22" fillId="0" borderId="0" xfId="0" applyFont="1" applyAlignment="1">
      <alignment horizontal="center" vertical="center"/>
    </xf>
    <xf numFmtId="167" fontId="22" fillId="0" borderId="0" xfId="0" applyNumberFormat="1" applyFont="1" applyAlignment="1">
      <alignment horizontal="center" vertical="center"/>
    </xf>
    <xf numFmtId="43" fontId="2" fillId="0" borderId="6" xfId="1" applyFont="1" applyBorder="1" applyAlignment="1">
      <alignment horizontal="left" vertical="center" indent="1" shrinkToFit="1"/>
    </xf>
    <xf numFmtId="43" fontId="2" fillId="0" borderId="7" xfId="1" applyFont="1" applyBorder="1" applyAlignment="1">
      <alignment horizontal="left" vertical="center" indent="1" shrinkToFit="1"/>
    </xf>
    <xf numFmtId="43" fontId="22" fillId="0" borderId="0" xfId="1" applyFont="1" applyAlignment="1">
      <alignment horizontal="left" vertical="center" shrinkToFit="1"/>
    </xf>
    <xf numFmtId="43" fontId="22" fillId="0" borderId="0" xfId="1" applyFont="1" applyAlignment="1">
      <alignment horizontal="center" vertical="center" shrinkToFit="1"/>
    </xf>
    <xf numFmtId="43" fontId="22" fillId="0" borderId="0" xfId="1" applyNumberFormat="1" applyFont="1" applyAlignment="1">
      <alignment horizontal="center" vertical="center" shrinkToFit="1"/>
    </xf>
    <xf numFmtId="43" fontId="22" fillId="0" borderId="0" xfId="1" applyFont="1" applyAlignment="1">
      <alignment vertical="center" shrinkToFit="1"/>
    </xf>
    <xf numFmtId="43" fontId="22" fillId="0" borderId="0" xfId="1" applyFont="1" applyAlignment="1">
      <alignment horizontal="right" vertical="center" shrinkToFit="1"/>
    </xf>
    <xf numFmtId="167" fontId="22" fillId="0" borderId="0" xfId="1" applyNumberFormat="1" applyFont="1" applyBorder="1" applyAlignment="1">
      <alignment horizontal="center" vertical="center" shrinkToFit="1"/>
    </xf>
    <xf numFmtId="0" fontId="32" fillId="0" borderId="0" xfId="0" applyFont="1" applyAlignment="1">
      <alignment horizontal="center"/>
    </xf>
    <xf numFmtId="43" fontId="22" fillId="0" borderId="0" xfId="1" applyFont="1" applyAlignment="1">
      <alignment horizontal="center" shrinkToFit="1"/>
    </xf>
    <xf numFmtId="169" fontId="2" fillId="0" borderId="7" xfId="1" applyNumberFormat="1" applyFont="1" applyBorder="1" applyAlignment="1">
      <alignment horizontal="center" vertical="center" shrinkToFit="1"/>
    </xf>
    <xf numFmtId="169" fontId="2" fillId="0" borderId="8" xfId="1" applyNumberFormat="1" applyFont="1" applyBorder="1" applyAlignment="1">
      <alignment horizontal="center" vertical="center" shrinkToFit="1"/>
    </xf>
    <xf numFmtId="43" fontId="22" fillId="0" borderId="0" xfId="1" applyFont="1" applyBorder="1" applyAlignment="1">
      <alignment horizontal="center" vertical="center" shrinkToFit="1"/>
    </xf>
    <xf numFmtId="167" fontId="22" fillId="0" borderId="0" xfId="1" applyNumberFormat="1" applyFont="1" applyAlignment="1">
      <alignment horizontal="center" vertical="center" shrinkToFit="1"/>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2" fontId="13" fillId="8" borderId="44" xfId="0" applyNumberFormat="1" applyFont="1" applyFill="1" applyBorder="1" applyAlignment="1" applyProtection="1">
      <alignment vertical="center" wrapText="1"/>
    </xf>
    <xf numFmtId="166" fontId="4" fillId="8" borderId="0" xfId="0" applyNumberFormat="1" applyFont="1" applyFill="1" applyBorder="1" applyAlignment="1" applyProtection="1">
      <alignment horizontal="center" vertical="center" shrinkToFit="1"/>
      <protection locked="0"/>
    </xf>
    <xf numFmtId="166" fontId="4" fillId="8" borderId="24" xfId="0" applyNumberFormat="1" applyFont="1" applyFill="1" applyBorder="1" applyAlignment="1" applyProtection="1">
      <alignment horizontal="center" vertical="center" shrinkToFit="1"/>
      <protection locked="0"/>
    </xf>
    <xf numFmtId="1" fontId="4" fillId="0" borderId="41" xfId="0" applyNumberFormat="1" applyFont="1" applyBorder="1" applyAlignment="1" applyProtection="1">
      <alignment horizontal="center" vertical="center" shrinkToFit="1"/>
      <protection locked="0"/>
    </xf>
    <xf numFmtId="1" fontId="4" fillId="0" borderId="42" xfId="0" applyNumberFormat="1" applyFont="1" applyBorder="1" applyAlignment="1" applyProtection="1">
      <alignment horizontal="center" vertical="center" shrinkToFit="1"/>
      <protection locked="0"/>
    </xf>
    <xf numFmtId="1" fontId="4" fillId="0" borderId="43" xfId="0" applyNumberFormat="1" applyFont="1" applyBorder="1" applyAlignment="1" applyProtection="1">
      <alignment horizontal="center" vertical="center" shrinkToFit="1"/>
      <protection locked="0"/>
    </xf>
    <xf numFmtId="0" fontId="14" fillId="0" borderId="19" xfId="0" applyFont="1" applyFill="1" applyBorder="1" applyAlignment="1" applyProtection="1">
      <alignment horizontal="center" vertical="center"/>
      <protection locked="0"/>
    </xf>
  </cellXfs>
  <cellStyles count="4">
    <cellStyle name="Hipervínculo" xfId="3" builtinId="8"/>
    <cellStyle name="Millares" xfId="1" builtinId="3"/>
    <cellStyle name="Moneda" xfId="2" builtinId="4"/>
    <cellStyle name="Normal" xfId="0" builtinId="0"/>
  </cellStyles>
  <dxfs count="3">
    <dxf>
      <font>
        <u val="none"/>
        <color auto="1"/>
      </font>
      <numFmt numFmtId="30" formatCode="@"/>
      <fill>
        <patternFill>
          <bgColor theme="0"/>
        </patternFill>
      </fill>
      <border>
        <left style="hair">
          <color auto="1"/>
        </left>
        <right style="hair">
          <color auto="1"/>
        </right>
        <top style="hair">
          <color auto="1"/>
        </top>
        <bottom style="hair">
          <color auto="1"/>
        </bottom>
        <vertical/>
        <horizontal/>
      </border>
    </dxf>
    <dxf>
      <font>
        <color theme="9" tint="0.59996337778862885"/>
        <name val="Cambria"/>
        <scheme val="none"/>
      </font>
      <fill>
        <patternFill>
          <bgColor theme="9" tint="0.59996337778862885"/>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41" lockText="1" noThreeD="1"/>
</file>

<file path=xl/ctrlProps/ctrlProp10.xml><?xml version="1.0" encoding="utf-8"?>
<formControlPr xmlns="http://schemas.microsoft.com/office/spreadsheetml/2009/9/main" objectType="CheckBox" fmlaLink="$AQ$56" lockText="1" noThreeD="1"/>
</file>

<file path=xl/ctrlProps/ctrlProp11.xml><?xml version="1.0" encoding="utf-8"?>
<formControlPr xmlns="http://schemas.microsoft.com/office/spreadsheetml/2009/9/main" objectType="CheckBox" fmlaLink="$AQ$57" lockText="1" noThreeD="1"/>
</file>

<file path=xl/ctrlProps/ctrlProp12.xml><?xml version="1.0" encoding="utf-8"?>
<formControlPr xmlns="http://schemas.microsoft.com/office/spreadsheetml/2009/9/main" objectType="CheckBox" fmlaLink="$AQ$58" lockText="1" noThreeD="1"/>
</file>

<file path=xl/ctrlProps/ctrlProp13.xml><?xml version="1.0" encoding="utf-8"?>
<formControlPr xmlns="http://schemas.microsoft.com/office/spreadsheetml/2009/9/main" objectType="CheckBox" fmlaLink="$AQ$61" lockText="1" noThreeD="1"/>
</file>

<file path=xl/ctrlProps/ctrlProp14.xml><?xml version="1.0" encoding="utf-8"?>
<formControlPr xmlns="http://schemas.microsoft.com/office/spreadsheetml/2009/9/main" objectType="CheckBox" fmlaLink="$AQ$62" lockText="1" noThreeD="1"/>
</file>

<file path=xl/ctrlProps/ctrlProp15.xml><?xml version="1.0" encoding="utf-8"?>
<formControlPr xmlns="http://schemas.microsoft.com/office/spreadsheetml/2009/9/main" objectType="CheckBox" fmlaLink="$AQ$63" lockText="1" noThreeD="1"/>
</file>

<file path=xl/ctrlProps/ctrlProp16.xml><?xml version="1.0" encoding="utf-8"?>
<formControlPr xmlns="http://schemas.microsoft.com/office/spreadsheetml/2009/9/main" objectType="CheckBox" fmlaLink="$AQ$64" lockText="1" noThreeD="1"/>
</file>

<file path=xl/ctrlProps/ctrlProp17.xml><?xml version="1.0" encoding="utf-8"?>
<formControlPr xmlns="http://schemas.microsoft.com/office/spreadsheetml/2009/9/main" objectType="CheckBox" fmlaLink="$AW$61" lockText="1" noThreeD="1"/>
</file>

<file path=xl/ctrlProps/ctrlProp18.xml><?xml version="1.0" encoding="utf-8"?>
<formControlPr xmlns="http://schemas.microsoft.com/office/spreadsheetml/2009/9/main" objectType="CheckBox" fmlaLink="$AW$62" lockText="1" noThreeD="1"/>
</file>

<file path=xl/ctrlProps/ctrlProp19.xml><?xml version="1.0" encoding="utf-8"?>
<formControlPr xmlns="http://schemas.microsoft.com/office/spreadsheetml/2009/9/main" objectType="CheckBox" fmlaLink="$AW$63" lockText="1" noThreeD="1"/>
</file>

<file path=xl/ctrlProps/ctrlProp2.xml><?xml version="1.0" encoding="utf-8"?>
<formControlPr xmlns="http://schemas.microsoft.com/office/spreadsheetml/2009/9/main" objectType="CheckBox" fmlaLink="$AQ$42" lockText="1" noThreeD="1"/>
</file>

<file path=xl/ctrlProps/ctrlProp20.xml><?xml version="1.0" encoding="utf-8"?>
<formControlPr xmlns="http://schemas.microsoft.com/office/spreadsheetml/2009/9/main" objectType="CheckBox" fmlaLink="$AW$64" lockText="1" noThreeD="1"/>
</file>

<file path=xl/ctrlProps/ctrlProp21.xml><?xml version="1.0" encoding="utf-8"?>
<formControlPr xmlns="http://schemas.microsoft.com/office/spreadsheetml/2009/9/main" objectType="CheckBox" fmlaLink="$AW$68" lockText="1" noThreeD="1"/>
</file>

<file path=xl/ctrlProps/ctrlProp22.xml><?xml version="1.0" encoding="utf-8"?>
<formControlPr xmlns="http://schemas.microsoft.com/office/spreadsheetml/2009/9/main" objectType="CheckBox" fmlaLink="$AW$69" lockText="1" noThreeD="1"/>
</file>

<file path=xl/ctrlProps/ctrlProp23.xml><?xml version="1.0" encoding="utf-8"?>
<formControlPr xmlns="http://schemas.microsoft.com/office/spreadsheetml/2009/9/main" objectType="CheckBox" fmlaLink="$AW$70" lockText="1" noThreeD="1"/>
</file>

<file path=xl/ctrlProps/ctrlProp24.xml><?xml version="1.0" encoding="utf-8"?>
<formControlPr xmlns="http://schemas.microsoft.com/office/spreadsheetml/2009/9/main" objectType="CheckBox" fmlaLink="$AQ$70" lockText="1" noThreeD="1"/>
</file>

<file path=xl/ctrlProps/ctrlProp25.xml><?xml version="1.0" encoding="utf-8"?>
<formControlPr xmlns="http://schemas.microsoft.com/office/spreadsheetml/2009/9/main" objectType="CheckBox" fmlaLink="$AQ$69" lockText="1" noThreeD="1"/>
</file>

<file path=xl/ctrlProps/ctrlProp26.xml><?xml version="1.0" encoding="utf-8"?>
<formControlPr xmlns="http://schemas.microsoft.com/office/spreadsheetml/2009/9/main" objectType="CheckBox" fmlaLink="$AQ$68" lockText="1" noThreeD="1"/>
</file>

<file path=xl/ctrlProps/ctrlProp27.xml><?xml version="1.0" encoding="utf-8"?>
<formControlPr xmlns="http://schemas.microsoft.com/office/spreadsheetml/2009/9/main" objectType="CheckBox" fmlaLink="$AQ$74" lockText="1" noThreeD="1"/>
</file>

<file path=xl/ctrlProps/ctrlProp28.xml><?xml version="1.0" encoding="utf-8"?>
<formControlPr xmlns="http://schemas.microsoft.com/office/spreadsheetml/2009/9/main" objectType="CheckBox" fmlaLink="$AQ$75" lockText="1" noThreeD="1"/>
</file>

<file path=xl/ctrlProps/ctrlProp29.xml><?xml version="1.0" encoding="utf-8"?>
<formControlPr xmlns="http://schemas.microsoft.com/office/spreadsheetml/2009/9/main" objectType="CheckBox" fmlaLink="$AW$74" lockText="1" noThreeD="1"/>
</file>

<file path=xl/ctrlProps/ctrlProp3.xml><?xml version="1.0" encoding="utf-8"?>
<formControlPr xmlns="http://schemas.microsoft.com/office/spreadsheetml/2009/9/main" objectType="CheckBox" fmlaLink="$AQ$45" lockText="1" noThreeD="1"/>
</file>

<file path=xl/ctrlProps/ctrlProp30.xml><?xml version="1.0" encoding="utf-8"?>
<formControlPr xmlns="http://schemas.microsoft.com/office/spreadsheetml/2009/9/main" objectType="CheckBox" fmlaLink="$AW$75" lockText="1" noThreeD="1"/>
</file>

<file path=xl/ctrlProps/ctrlProp31.xml><?xml version="1.0" encoding="utf-8"?>
<formControlPr xmlns="http://schemas.microsoft.com/office/spreadsheetml/2009/9/main" objectType="CheckBox" fmlaLink="$AW$76" lockText="1" noThreeD="1"/>
</file>

<file path=xl/ctrlProps/ctrlProp32.xml><?xml version="1.0" encoding="utf-8"?>
<formControlPr xmlns="http://schemas.microsoft.com/office/spreadsheetml/2009/9/main" objectType="CheckBox" fmlaLink="$AQ$76" lockText="1" noThreeD="1"/>
</file>

<file path=xl/ctrlProps/ctrlProp33.xml><?xml version="1.0" encoding="utf-8"?>
<formControlPr xmlns="http://schemas.microsoft.com/office/spreadsheetml/2009/9/main" objectType="CheckBox" fmlaLink="$AQ$79" lockText="1" noThreeD="1"/>
</file>

<file path=xl/ctrlProps/ctrlProp34.xml><?xml version="1.0" encoding="utf-8"?>
<formControlPr xmlns="http://schemas.microsoft.com/office/spreadsheetml/2009/9/main" objectType="CheckBox" fmlaLink="$AQ$81" lockText="1" noThreeD="1"/>
</file>

<file path=xl/ctrlProps/ctrlProp35.xml><?xml version="1.0" encoding="utf-8"?>
<formControlPr xmlns="http://schemas.microsoft.com/office/spreadsheetml/2009/9/main" objectType="CheckBox" fmlaLink="$AQ$83" lockText="1" noThreeD="1"/>
</file>

<file path=xl/ctrlProps/ctrlProp36.xml><?xml version="1.0" encoding="utf-8"?>
<formControlPr xmlns="http://schemas.microsoft.com/office/spreadsheetml/2009/9/main" objectType="CheckBox" fmlaLink="$AQ$89" lockText="1" noThreeD="1"/>
</file>

<file path=xl/ctrlProps/ctrlProp37.xml><?xml version="1.0" encoding="utf-8"?>
<formControlPr xmlns="http://schemas.microsoft.com/office/spreadsheetml/2009/9/main" objectType="CheckBox" fmlaLink="$AQ$90" lockText="1" noThreeD="1"/>
</file>

<file path=xl/ctrlProps/ctrlProp38.xml><?xml version="1.0" encoding="utf-8"?>
<formControlPr xmlns="http://schemas.microsoft.com/office/spreadsheetml/2009/9/main" objectType="CheckBox" fmlaLink="$AQ$91" lockText="1" noThreeD="1"/>
</file>

<file path=xl/ctrlProps/ctrlProp39.xml><?xml version="1.0" encoding="utf-8"?>
<formControlPr xmlns="http://schemas.microsoft.com/office/spreadsheetml/2009/9/main" objectType="CheckBox" fmlaLink="$AQ$65" lockText="1" noThreeD="1"/>
</file>

<file path=xl/ctrlProps/ctrlProp4.xml><?xml version="1.0" encoding="utf-8"?>
<formControlPr xmlns="http://schemas.microsoft.com/office/spreadsheetml/2009/9/main" objectType="CheckBox" fmlaLink="$AQ$46" lockText="1" noThreeD="1"/>
</file>

<file path=xl/ctrlProps/ctrlProp40.xml><?xml version="1.0" encoding="utf-8"?>
<formControlPr xmlns="http://schemas.microsoft.com/office/spreadsheetml/2009/9/main" objectType="CheckBox" fmlaLink="$AW$65" lockText="1" noThreeD="1"/>
</file>

<file path=xl/ctrlProps/ctrlProp41.xml><?xml version="1.0" encoding="utf-8"?>
<formControlPr xmlns="http://schemas.microsoft.com/office/spreadsheetml/2009/9/main" objectType="CheckBox" fmlaLink="$AW$71" lockText="1" noThreeD="1"/>
</file>

<file path=xl/ctrlProps/ctrlProp42.xml><?xml version="1.0" encoding="utf-8"?>
<formControlPr xmlns="http://schemas.microsoft.com/office/spreadsheetml/2009/9/main" objectType="CheckBox" fmlaLink="$AW$77" lockText="1" noThreeD="1"/>
</file>

<file path=xl/ctrlProps/ctrlProp43.xml><?xml version="1.0" encoding="utf-8"?>
<formControlPr xmlns="http://schemas.microsoft.com/office/spreadsheetml/2009/9/main" objectType="CheckBox" fmlaLink="$AQ$92" lockText="1" noThreeD="1"/>
</file>

<file path=xl/ctrlProps/ctrlProp44.xml><?xml version="1.0" encoding="utf-8"?>
<formControlPr xmlns="http://schemas.microsoft.com/office/spreadsheetml/2009/9/main" objectType="CheckBox" fmlaLink="$AQ$97" lockText="1" noThreeD="1"/>
</file>

<file path=xl/ctrlProps/ctrlProp45.xml><?xml version="1.0" encoding="utf-8"?>
<formControlPr xmlns="http://schemas.microsoft.com/office/spreadsheetml/2009/9/main" objectType="CheckBox" fmlaLink="$AW$97" lockText="1" noThreeD="1"/>
</file>

<file path=xl/ctrlProps/ctrlProp46.xml><?xml version="1.0" encoding="utf-8"?>
<formControlPr xmlns="http://schemas.microsoft.com/office/spreadsheetml/2009/9/main" objectType="CheckBox" fmlaLink="$AQ$102" lockText="1" noThreeD="1"/>
</file>

<file path=xl/ctrlProps/ctrlProp47.xml><?xml version="1.0" encoding="utf-8"?>
<formControlPr xmlns="http://schemas.microsoft.com/office/spreadsheetml/2009/9/main" objectType="CheckBox" fmlaLink="$AQ$100" lockText="1" noThreeD="1"/>
</file>

<file path=xl/ctrlProps/ctrlProp48.xml><?xml version="1.0" encoding="utf-8"?>
<formControlPr xmlns="http://schemas.microsoft.com/office/spreadsheetml/2009/9/main" objectType="CheckBox" fmlaLink="$AQ$101" lockText="1" noThreeD="1"/>
</file>

<file path=xl/ctrlProps/ctrlProp49.xml><?xml version="1.0" encoding="utf-8"?>
<formControlPr xmlns="http://schemas.microsoft.com/office/spreadsheetml/2009/9/main" objectType="CheckBox" fmlaLink="$AW$95" lockText="1" noThreeD="1"/>
</file>

<file path=xl/ctrlProps/ctrlProp5.xml><?xml version="1.0" encoding="utf-8"?>
<formControlPr xmlns="http://schemas.microsoft.com/office/spreadsheetml/2009/9/main" objectType="CheckBox" fmlaLink="$AQ$48" lockText="1" noThreeD="1"/>
</file>

<file path=xl/ctrlProps/ctrlProp50.xml><?xml version="1.0" encoding="utf-8"?>
<formControlPr xmlns="http://schemas.microsoft.com/office/spreadsheetml/2009/9/main" objectType="CheckBox" fmlaLink="$AW$96" lockText="1" noThreeD="1"/>
</file>

<file path=xl/ctrlProps/ctrlProp51.xml><?xml version="1.0" encoding="utf-8"?>
<formControlPr xmlns="http://schemas.microsoft.com/office/spreadsheetml/2009/9/main" objectType="CheckBox" fmlaLink="$AQ$96" lockText="1" noThreeD="1"/>
</file>

<file path=xl/ctrlProps/ctrlProp52.xml><?xml version="1.0" encoding="utf-8"?>
<formControlPr xmlns="http://schemas.microsoft.com/office/spreadsheetml/2009/9/main" objectType="CheckBox" fmlaLink="$AQ$95" lockText="1" noThreeD="1"/>
</file>

<file path=xl/ctrlProps/ctrlProp53.xml><?xml version="1.0" encoding="utf-8"?>
<formControlPr xmlns="http://schemas.microsoft.com/office/spreadsheetml/2009/9/main" objectType="CheckBox" fmlaLink="$AQ$71" lockText="1" noThreeD="1"/>
</file>

<file path=xl/ctrlProps/ctrlProp54.xml><?xml version="1.0" encoding="utf-8"?>
<formControlPr xmlns="http://schemas.microsoft.com/office/spreadsheetml/2009/9/main" objectType="CheckBox" fmlaLink="$AQ$40" lockText="1" noThreeD="1"/>
</file>

<file path=xl/ctrlProps/ctrlProp6.xml><?xml version="1.0" encoding="utf-8"?>
<formControlPr xmlns="http://schemas.microsoft.com/office/spreadsheetml/2009/9/main" objectType="CheckBox" fmlaLink="$AQ$51" lockText="1" noThreeD="1"/>
</file>

<file path=xl/ctrlProps/ctrlProp7.xml><?xml version="1.0" encoding="utf-8"?>
<formControlPr xmlns="http://schemas.microsoft.com/office/spreadsheetml/2009/9/main" objectType="CheckBox" fmlaLink="$AQ$52" lockText="1" noThreeD="1"/>
</file>

<file path=xl/ctrlProps/ctrlProp8.xml><?xml version="1.0" encoding="utf-8"?>
<formControlPr xmlns="http://schemas.microsoft.com/office/spreadsheetml/2009/9/main" objectType="CheckBox" fmlaLink="$AQ$54" lockText="1" noThreeD="1"/>
</file>

<file path=xl/ctrlProps/ctrlProp9.xml><?xml version="1.0" encoding="utf-8"?>
<formControlPr xmlns="http://schemas.microsoft.com/office/spreadsheetml/2009/9/main" objectType="CheckBox" fmlaLink="$AQ$55"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40</xdr:row>
          <xdr:rowOff>19050</xdr:rowOff>
        </xdr:from>
        <xdr:to>
          <xdr:col>4</xdr:col>
          <xdr:colOff>9525</xdr:colOff>
          <xdr:row>40</xdr:row>
          <xdr:rowOff>161925</xdr:rowOff>
        </xdr:to>
        <xdr:sp macro="" textlink="">
          <xdr:nvSpPr>
            <xdr:cNvPr id="1030" name="Casilla 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19050</xdr:rowOff>
        </xdr:from>
        <xdr:to>
          <xdr:col>4</xdr:col>
          <xdr:colOff>9525</xdr:colOff>
          <xdr:row>41</xdr:row>
          <xdr:rowOff>161925</xdr:rowOff>
        </xdr:to>
        <xdr:sp macro="" textlink="">
          <xdr:nvSpPr>
            <xdr:cNvPr id="1031" name="Casilla 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19050</xdr:rowOff>
        </xdr:from>
        <xdr:to>
          <xdr:col>4</xdr:col>
          <xdr:colOff>9525</xdr:colOff>
          <xdr:row>44</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xdr:rowOff>
        </xdr:from>
        <xdr:to>
          <xdr:col>4</xdr:col>
          <xdr:colOff>9525</xdr:colOff>
          <xdr:row>45</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19050</xdr:rowOff>
        </xdr:from>
        <xdr:to>
          <xdr:col>4</xdr:col>
          <xdr:colOff>9525</xdr:colOff>
          <xdr:row>47</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19050</xdr:rowOff>
        </xdr:from>
        <xdr:to>
          <xdr:col>4</xdr:col>
          <xdr:colOff>9525</xdr:colOff>
          <xdr:row>50</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19050</xdr:rowOff>
        </xdr:from>
        <xdr:to>
          <xdr:col>4</xdr:col>
          <xdr:colOff>9525</xdr:colOff>
          <xdr:row>51</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19050</xdr:rowOff>
        </xdr:from>
        <xdr:to>
          <xdr:col>4</xdr:col>
          <xdr:colOff>9525</xdr:colOff>
          <xdr:row>53</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7</xdr:col>
          <xdr:colOff>9525</xdr:colOff>
          <xdr:row>54</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7</xdr:col>
          <xdr:colOff>9525</xdr:colOff>
          <xdr:row>55</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7</xdr:col>
          <xdr:colOff>9525</xdr:colOff>
          <xdr:row>56</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7</xdr:col>
          <xdr:colOff>9525</xdr:colOff>
          <xdr:row>57</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4</xdr:col>
          <xdr:colOff>9525</xdr:colOff>
          <xdr:row>60</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19050</xdr:rowOff>
        </xdr:from>
        <xdr:to>
          <xdr:col>4</xdr:col>
          <xdr:colOff>9525</xdr:colOff>
          <xdr:row>61</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19050</xdr:rowOff>
        </xdr:from>
        <xdr:to>
          <xdr:col>4</xdr:col>
          <xdr:colOff>9525</xdr:colOff>
          <xdr:row>62</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63</xdr:row>
          <xdr:rowOff>19050</xdr:rowOff>
        </xdr:from>
        <xdr:to>
          <xdr:col>4</xdr:col>
          <xdr:colOff>9525</xdr:colOff>
          <xdr:row>63</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60</xdr:row>
          <xdr:rowOff>19050</xdr:rowOff>
        </xdr:from>
        <xdr:to>
          <xdr:col>21</xdr:col>
          <xdr:colOff>9525</xdr:colOff>
          <xdr:row>60</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61</xdr:row>
          <xdr:rowOff>19050</xdr:rowOff>
        </xdr:from>
        <xdr:to>
          <xdr:col>21</xdr:col>
          <xdr:colOff>9525</xdr:colOff>
          <xdr:row>61</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62</xdr:row>
          <xdr:rowOff>19050</xdr:rowOff>
        </xdr:from>
        <xdr:to>
          <xdr:col>21</xdr:col>
          <xdr:colOff>9525</xdr:colOff>
          <xdr:row>62</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63</xdr:row>
          <xdr:rowOff>19050</xdr:rowOff>
        </xdr:from>
        <xdr:to>
          <xdr:col>21</xdr:col>
          <xdr:colOff>9525</xdr:colOff>
          <xdr:row>63</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67</xdr:row>
          <xdr:rowOff>19050</xdr:rowOff>
        </xdr:from>
        <xdr:to>
          <xdr:col>21</xdr:col>
          <xdr:colOff>9525</xdr:colOff>
          <xdr:row>67</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68</xdr:row>
          <xdr:rowOff>19050</xdr:rowOff>
        </xdr:from>
        <xdr:to>
          <xdr:col>21</xdr:col>
          <xdr:colOff>9525</xdr:colOff>
          <xdr:row>68</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69</xdr:row>
          <xdr:rowOff>19050</xdr:rowOff>
        </xdr:from>
        <xdr:to>
          <xdr:col>21</xdr:col>
          <xdr:colOff>9525</xdr:colOff>
          <xdr:row>69</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19050</xdr:rowOff>
        </xdr:from>
        <xdr:to>
          <xdr:col>4</xdr:col>
          <xdr:colOff>9525</xdr:colOff>
          <xdr:row>69</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19050</xdr:rowOff>
        </xdr:from>
        <xdr:to>
          <xdr:col>4</xdr:col>
          <xdr:colOff>9525</xdr:colOff>
          <xdr:row>68</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19050</xdr:rowOff>
        </xdr:from>
        <xdr:to>
          <xdr:col>4</xdr:col>
          <xdr:colOff>9525</xdr:colOff>
          <xdr:row>67</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19050</xdr:rowOff>
        </xdr:from>
        <xdr:to>
          <xdr:col>4</xdr:col>
          <xdr:colOff>9525</xdr:colOff>
          <xdr:row>73</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19050</xdr:rowOff>
        </xdr:from>
        <xdr:to>
          <xdr:col>4</xdr:col>
          <xdr:colOff>9525</xdr:colOff>
          <xdr:row>74</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73</xdr:row>
          <xdr:rowOff>19050</xdr:rowOff>
        </xdr:from>
        <xdr:to>
          <xdr:col>21</xdr:col>
          <xdr:colOff>9525</xdr:colOff>
          <xdr:row>73</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74</xdr:row>
          <xdr:rowOff>19050</xdr:rowOff>
        </xdr:from>
        <xdr:to>
          <xdr:col>21</xdr:col>
          <xdr:colOff>9525</xdr:colOff>
          <xdr:row>74</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75</xdr:row>
          <xdr:rowOff>19050</xdr:rowOff>
        </xdr:from>
        <xdr:to>
          <xdr:col>21</xdr:col>
          <xdr:colOff>9525</xdr:colOff>
          <xdr:row>75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19050</xdr:rowOff>
        </xdr:from>
        <xdr:to>
          <xdr:col>4</xdr:col>
          <xdr:colOff>9525</xdr:colOff>
          <xdr:row>75</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19050</xdr:rowOff>
        </xdr:from>
        <xdr:to>
          <xdr:col>4</xdr:col>
          <xdr:colOff>9525</xdr:colOff>
          <xdr:row>78</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19050</xdr:rowOff>
        </xdr:from>
        <xdr:to>
          <xdr:col>4</xdr:col>
          <xdr:colOff>9525</xdr:colOff>
          <xdr:row>80</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82</xdr:row>
          <xdr:rowOff>95250</xdr:rowOff>
        </xdr:from>
        <xdr:to>
          <xdr:col>33</xdr:col>
          <xdr:colOff>76200</xdr:colOff>
          <xdr:row>83</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19050</xdr:rowOff>
        </xdr:from>
        <xdr:to>
          <xdr:col>4</xdr:col>
          <xdr:colOff>9525</xdr:colOff>
          <xdr:row>88</xdr:row>
          <xdr:rowOff>161925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19050</xdr:rowOff>
        </xdr:from>
        <xdr:to>
          <xdr:col>4</xdr:col>
          <xdr:colOff>9525</xdr:colOff>
          <xdr:row>89</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19050</xdr:rowOff>
        </xdr:from>
        <xdr:to>
          <xdr:col>4</xdr:col>
          <xdr:colOff>9525</xdr:colOff>
          <xdr:row>90</xdr:row>
          <xdr:rowOff>161925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19050</xdr:rowOff>
        </xdr:from>
        <xdr:to>
          <xdr:col>4</xdr:col>
          <xdr:colOff>9525</xdr:colOff>
          <xdr:row>64</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64</xdr:row>
          <xdr:rowOff>19050</xdr:rowOff>
        </xdr:from>
        <xdr:to>
          <xdr:col>21</xdr:col>
          <xdr:colOff>9525</xdr:colOff>
          <xdr:row>64</xdr:row>
          <xdr:rowOff>161925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70</xdr:row>
          <xdr:rowOff>19050</xdr:rowOff>
        </xdr:from>
        <xdr:to>
          <xdr:col>21</xdr:col>
          <xdr:colOff>9525</xdr:colOff>
          <xdr:row>70</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76</xdr:row>
          <xdr:rowOff>19050</xdr:rowOff>
        </xdr:from>
        <xdr:to>
          <xdr:col>21</xdr:col>
          <xdr:colOff>9525</xdr:colOff>
          <xdr:row>76</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91</xdr:row>
          <xdr:rowOff>19050</xdr:rowOff>
        </xdr:from>
        <xdr:to>
          <xdr:col>4</xdr:col>
          <xdr:colOff>9525</xdr:colOff>
          <xdr:row>91</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19050</xdr:rowOff>
        </xdr:from>
        <xdr:to>
          <xdr:col>4</xdr:col>
          <xdr:colOff>9525</xdr:colOff>
          <xdr:row>96</xdr:row>
          <xdr:rowOff>161925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96</xdr:row>
          <xdr:rowOff>19050</xdr:rowOff>
        </xdr:from>
        <xdr:to>
          <xdr:col>21</xdr:col>
          <xdr:colOff>9525</xdr:colOff>
          <xdr:row>96</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19050</xdr:rowOff>
        </xdr:from>
        <xdr:to>
          <xdr:col>4</xdr:col>
          <xdr:colOff>9525</xdr:colOff>
          <xdr:row>101</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19050</xdr:rowOff>
        </xdr:from>
        <xdr:to>
          <xdr:col>4</xdr:col>
          <xdr:colOff>9525</xdr:colOff>
          <xdr:row>99</xdr:row>
          <xdr:rowOff>161925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19050</xdr:rowOff>
        </xdr:from>
        <xdr:to>
          <xdr:col>4</xdr:col>
          <xdr:colOff>9525</xdr:colOff>
          <xdr:row>100</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19050</xdr:rowOff>
        </xdr:from>
        <xdr:to>
          <xdr:col>21</xdr:col>
          <xdr:colOff>9525</xdr:colOff>
          <xdr:row>94</xdr:row>
          <xdr:rowOff>161925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19050</xdr:rowOff>
        </xdr:from>
        <xdr:to>
          <xdr:col>21</xdr:col>
          <xdr:colOff>9525</xdr:colOff>
          <xdr:row>95</xdr:row>
          <xdr:rowOff>161925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19050</xdr:rowOff>
        </xdr:from>
        <xdr:to>
          <xdr:col>4</xdr:col>
          <xdr:colOff>9525</xdr:colOff>
          <xdr:row>95</xdr:row>
          <xdr:rowOff>161925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19050</xdr:rowOff>
        </xdr:from>
        <xdr:to>
          <xdr:col>4</xdr:col>
          <xdr:colOff>9525</xdr:colOff>
          <xdr:row>94</xdr:row>
          <xdr:rowOff>161925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19050</xdr:rowOff>
        </xdr:from>
        <xdr:to>
          <xdr:col>4</xdr:col>
          <xdr:colOff>9525</xdr:colOff>
          <xdr:row>70</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180975</xdr:rowOff>
        </xdr:from>
        <xdr:to>
          <xdr:col>4</xdr:col>
          <xdr:colOff>57150</xdr:colOff>
          <xdr:row>40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14D6-6CEF-4B8C-B08D-B479D0472748}">
  <sheetPr codeName="Hoja1"/>
  <dimension ref="B1:CR127"/>
  <sheetViews>
    <sheetView showGridLines="0" showRowColHeaders="0" tabSelected="1" topLeftCell="B2" workbookViewId="0">
      <selection activeCell="C9" sqref="C9:AA9"/>
    </sheetView>
  </sheetViews>
  <sheetFormatPr baseColWidth="10" defaultColWidth="0" defaultRowHeight="15" zeroHeight="1" x14ac:dyDescent="0.25"/>
  <cols>
    <col min="1" max="1" width="2.42578125" style="43" hidden="1" customWidth="1"/>
    <col min="2" max="36" width="2.42578125" style="45" customWidth="1"/>
    <col min="37" max="41" width="2.42578125" style="43" hidden="1"/>
    <col min="42" max="42" width="2.42578125" style="44" hidden="1"/>
    <col min="43" max="43" width="7.85546875" style="169" hidden="1"/>
    <col min="44" max="44" width="7.7109375" style="170" hidden="1"/>
    <col min="45" max="45" width="4.5703125" style="170" hidden="1"/>
    <col min="46" max="46" width="5.28515625" style="170" hidden="1"/>
    <col min="47" max="49" width="2.42578125" style="170" hidden="1"/>
    <col min="50" max="50" width="6.140625" style="170" hidden="1"/>
    <col min="51" max="51" width="4.42578125" style="170" hidden="1"/>
    <col min="52" max="52" width="4.7109375" style="170" hidden="1"/>
    <col min="53" max="78" width="2.42578125" style="170" hidden="1"/>
    <col min="79" max="79" width="13.140625" style="170" hidden="1"/>
    <col min="80" max="96" width="2.42578125" style="170" hidden="1"/>
    <col min="97" max="16384" width="2.42578125" style="43" hidden="1"/>
  </cols>
  <sheetData>
    <row r="1" spans="2:66" hidden="1" x14ac:dyDescent="0.25">
      <c r="AJ1" s="48"/>
    </row>
    <row r="2" spans="2:66" ht="15.75" thickBot="1" x14ac:dyDescent="0.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row>
    <row r="3" spans="2:66" ht="12" customHeight="1" thickTop="1" x14ac:dyDescent="0.25">
      <c r="B3" s="63"/>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6"/>
      <c r="AJ3" s="63"/>
    </row>
    <row r="4" spans="2:66" x14ac:dyDescent="0.25">
      <c r="B4" s="63"/>
      <c r="C4" s="251" t="s">
        <v>0</v>
      </c>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3"/>
      <c r="AJ4" s="63"/>
    </row>
    <row r="5" spans="2:66" x14ac:dyDescent="0.25">
      <c r="B5" s="63"/>
      <c r="C5" s="254" t="s">
        <v>1</v>
      </c>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6"/>
      <c r="AJ5" s="63"/>
    </row>
    <row r="6" spans="2:66" x14ac:dyDescent="0.25">
      <c r="B6" s="63"/>
      <c r="C6" s="67" t="s">
        <v>2</v>
      </c>
      <c r="D6" s="68"/>
      <c r="E6" s="68"/>
      <c r="F6" s="68"/>
      <c r="G6" s="68"/>
      <c r="H6" s="68"/>
      <c r="I6" s="68"/>
      <c r="J6" s="68"/>
      <c r="K6" s="68"/>
      <c r="L6" s="68"/>
      <c r="M6" s="68"/>
      <c r="N6" s="68"/>
      <c r="O6" s="68"/>
      <c r="P6" s="68"/>
      <c r="Q6" s="68"/>
      <c r="R6" s="68"/>
      <c r="S6" s="68"/>
      <c r="T6" s="68"/>
      <c r="U6" s="68"/>
      <c r="V6" s="262" t="s">
        <v>363</v>
      </c>
      <c r="W6" s="262"/>
      <c r="X6" s="262"/>
      <c r="Y6" s="262"/>
      <c r="Z6" s="262"/>
      <c r="AA6" s="262"/>
      <c r="AB6" s="168"/>
      <c r="AC6" s="261">
        <f>+TABLAS!$K$18</f>
        <v>9967.5</v>
      </c>
      <c r="AD6" s="261"/>
      <c r="AE6" s="261"/>
      <c r="AF6" s="69"/>
      <c r="AG6" s="69"/>
      <c r="AH6" s="70"/>
      <c r="AI6" s="71" t="s">
        <v>372</v>
      </c>
      <c r="AJ6" s="63"/>
    </row>
    <row r="7" spans="2:66" ht="6" customHeight="1" x14ac:dyDescent="0.25">
      <c r="B7" s="63"/>
      <c r="C7" s="72"/>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4"/>
      <c r="AJ7" s="63"/>
    </row>
    <row r="8" spans="2:66" x14ac:dyDescent="0.25">
      <c r="B8" s="63"/>
      <c r="C8" s="75" t="s">
        <v>3</v>
      </c>
      <c r="D8" s="76"/>
      <c r="E8" s="76"/>
      <c r="F8" s="76"/>
      <c r="G8" s="76"/>
      <c r="H8" s="76"/>
      <c r="I8" s="76"/>
      <c r="J8" s="76"/>
      <c r="K8" s="76"/>
      <c r="L8" s="76"/>
      <c r="M8" s="76"/>
      <c r="N8" s="76"/>
      <c r="O8" s="76"/>
      <c r="P8" s="76"/>
      <c r="Q8" s="76"/>
      <c r="R8" s="76"/>
      <c r="S8" s="76"/>
      <c r="T8" s="76"/>
      <c r="U8" s="76"/>
      <c r="V8" s="76"/>
      <c r="W8" s="76"/>
      <c r="X8" s="76"/>
      <c r="Y8" s="76"/>
      <c r="Z8" s="76"/>
      <c r="AA8" s="77"/>
      <c r="AB8" s="78" t="s">
        <v>4</v>
      </c>
      <c r="AC8" s="76"/>
      <c r="AD8" s="76"/>
      <c r="AE8" s="76"/>
      <c r="AF8" s="76"/>
      <c r="AG8" s="76"/>
      <c r="AH8" s="76"/>
      <c r="AI8" s="79"/>
      <c r="AJ8" s="63"/>
      <c r="AX8" s="176" t="s">
        <v>348</v>
      </c>
      <c r="AY8" s="177"/>
      <c r="AZ8" s="177"/>
      <c r="BA8" s="177"/>
      <c r="BB8" s="177"/>
      <c r="BC8" s="177"/>
      <c r="BD8" s="177"/>
      <c r="BE8" s="177"/>
      <c r="BF8" s="177"/>
      <c r="BG8" s="177"/>
      <c r="BH8" s="177"/>
      <c r="BI8" s="177"/>
      <c r="BJ8" s="177"/>
      <c r="BK8" s="177"/>
      <c r="BL8" s="177"/>
      <c r="BM8" s="177"/>
      <c r="BN8" s="177"/>
    </row>
    <row r="9" spans="2:66" x14ac:dyDescent="0.25">
      <c r="B9" s="63"/>
      <c r="C9" s="257"/>
      <c r="D9" s="240"/>
      <c r="E9" s="240"/>
      <c r="F9" s="240"/>
      <c r="G9" s="240"/>
      <c r="H9" s="240"/>
      <c r="I9" s="240"/>
      <c r="J9" s="240"/>
      <c r="K9" s="240"/>
      <c r="L9" s="240"/>
      <c r="M9" s="240"/>
      <c r="N9" s="240"/>
      <c r="O9" s="240"/>
      <c r="P9" s="240"/>
      <c r="Q9" s="240"/>
      <c r="R9" s="240"/>
      <c r="S9" s="240"/>
      <c r="T9" s="240"/>
      <c r="U9" s="240"/>
      <c r="V9" s="240"/>
      <c r="W9" s="240"/>
      <c r="X9" s="240"/>
      <c r="Y9" s="240"/>
      <c r="Z9" s="240"/>
      <c r="AA9" s="242"/>
      <c r="AB9" s="258"/>
      <c r="AC9" s="258"/>
      <c r="AD9" s="258"/>
      <c r="AE9" s="258"/>
      <c r="AF9" s="258"/>
      <c r="AG9" s="258"/>
      <c r="AH9" s="258"/>
      <c r="AI9" s="259"/>
      <c r="AJ9" s="63"/>
      <c r="AX9" s="177"/>
      <c r="AY9" s="177"/>
      <c r="AZ9" s="177"/>
      <c r="BA9" s="177"/>
      <c r="BB9" s="177"/>
      <c r="BC9" s="177"/>
      <c r="BD9" s="177"/>
      <c r="BE9" s="177"/>
      <c r="BF9" s="177"/>
      <c r="BG9" s="177"/>
      <c r="BH9" s="177"/>
      <c r="BI9" s="177"/>
      <c r="BJ9" s="177"/>
      <c r="BK9" s="177"/>
      <c r="BL9" s="177"/>
      <c r="BM9" s="177"/>
      <c r="BN9" s="177"/>
    </row>
    <row r="10" spans="2:66" x14ac:dyDescent="0.25">
      <c r="B10" s="63"/>
      <c r="C10" s="80" t="s">
        <v>5</v>
      </c>
      <c r="D10" s="81"/>
      <c r="E10" s="81"/>
      <c r="F10" s="81"/>
      <c r="G10" s="81"/>
      <c r="H10" s="81"/>
      <c r="I10" s="81"/>
      <c r="J10" s="81"/>
      <c r="K10" s="81"/>
      <c r="L10" s="81"/>
      <c r="M10" s="81"/>
      <c r="N10" s="81"/>
      <c r="O10" s="81"/>
      <c r="P10" s="81"/>
      <c r="Q10" s="81"/>
      <c r="R10" s="81"/>
      <c r="S10" s="81"/>
      <c r="T10" s="81"/>
      <c r="U10" s="81"/>
      <c r="V10" s="81"/>
      <c r="W10" s="81"/>
      <c r="X10" s="81"/>
      <c r="Y10" s="81"/>
      <c r="Z10" s="81"/>
      <c r="AA10" s="82"/>
      <c r="AB10" s="83" t="s">
        <v>6</v>
      </c>
      <c r="AC10" s="81"/>
      <c r="AD10" s="81"/>
      <c r="AE10" s="81"/>
      <c r="AF10" s="81"/>
      <c r="AG10" s="81"/>
      <c r="AH10" s="81"/>
      <c r="AI10" s="84"/>
      <c r="AJ10" s="63"/>
      <c r="AX10" s="177"/>
      <c r="AY10" s="177"/>
      <c r="AZ10" s="177"/>
      <c r="BA10" s="177"/>
      <c r="BB10" s="177"/>
      <c r="BC10" s="177"/>
      <c r="BD10" s="177"/>
      <c r="BE10" s="177"/>
      <c r="BF10" s="177"/>
      <c r="BG10" s="177"/>
      <c r="BH10" s="177"/>
      <c r="BI10" s="177"/>
      <c r="BJ10" s="177"/>
      <c r="BK10" s="177"/>
      <c r="BL10" s="177"/>
      <c r="BM10" s="177"/>
      <c r="BN10" s="177"/>
    </row>
    <row r="11" spans="2:66" x14ac:dyDescent="0.25">
      <c r="B11" s="63"/>
      <c r="C11" s="239"/>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2"/>
      <c r="AB11" s="247"/>
      <c r="AC11" s="247"/>
      <c r="AD11" s="247"/>
      <c r="AE11" s="247"/>
      <c r="AF11" s="247"/>
      <c r="AG11" s="247"/>
      <c r="AH11" s="247"/>
      <c r="AI11" s="248"/>
      <c r="AJ11" s="63"/>
      <c r="AX11" s="177"/>
      <c r="AY11" s="177"/>
      <c r="AZ11" s="177"/>
      <c r="BA11" s="177"/>
      <c r="BB11" s="177"/>
      <c r="BC11" s="177"/>
      <c r="BD11" s="177"/>
      <c r="BE11" s="177"/>
      <c r="BF11" s="177"/>
      <c r="BG11" s="177"/>
      <c r="BH11" s="177"/>
      <c r="BI11" s="177"/>
      <c r="BJ11" s="177"/>
      <c r="BK11" s="177"/>
      <c r="BL11" s="177"/>
      <c r="BM11" s="177"/>
      <c r="BN11" s="177"/>
    </row>
    <row r="12" spans="2:66" x14ac:dyDescent="0.25">
      <c r="B12" s="63"/>
      <c r="C12" s="80" t="s">
        <v>7</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4"/>
      <c r="AJ12" s="63"/>
      <c r="AX12" s="177"/>
      <c r="AY12" s="177"/>
      <c r="AZ12" s="177"/>
      <c r="BA12" s="177"/>
      <c r="BB12" s="177"/>
      <c r="BC12" s="177"/>
      <c r="BD12" s="177"/>
      <c r="BE12" s="177"/>
      <c r="BF12" s="177"/>
      <c r="BG12" s="177"/>
      <c r="BH12" s="177"/>
      <c r="BI12" s="177"/>
      <c r="BJ12" s="177"/>
      <c r="BK12" s="177"/>
      <c r="BL12" s="177"/>
      <c r="BM12" s="177"/>
      <c r="BN12" s="177"/>
    </row>
    <row r="13" spans="2:66" x14ac:dyDescent="0.25">
      <c r="B13" s="63"/>
      <c r="C13" s="239"/>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1"/>
      <c r="AJ13" s="63"/>
      <c r="AX13" s="177"/>
      <c r="AY13" s="177"/>
      <c r="AZ13" s="177"/>
      <c r="BA13" s="177"/>
      <c r="BB13" s="177"/>
      <c r="BC13" s="177"/>
      <c r="BD13" s="177"/>
      <c r="BE13" s="177"/>
      <c r="BF13" s="177"/>
      <c r="BG13" s="177"/>
      <c r="BH13" s="177"/>
      <c r="BI13" s="177"/>
      <c r="BJ13" s="177"/>
      <c r="BK13" s="177"/>
      <c r="BL13" s="177"/>
      <c r="BM13" s="177"/>
      <c r="BN13" s="177"/>
    </row>
    <row r="14" spans="2:66" x14ac:dyDescent="0.25">
      <c r="B14" s="63"/>
      <c r="C14" s="80" t="s">
        <v>8</v>
      </c>
      <c r="D14" s="85"/>
      <c r="E14" s="85"/>
      <c r="F14" s="85"/>
      <c r="G14" s="85"/>
      <c r="H14" s="85"/>
      <c r="I14" s="85"/>
      <c r="J14" s="85"/>
      <c r="K14" s="85"/>
      <c r="L14" s="85"/>
      <c r="M14" s="85"/>
      <c r="N14" s="85"/>
      <c r="O14" s="85"/>
      <c r="P14" s="85"/>
      <c r="Q14" s="85"/>
      <c r="R14" s="82"/>
      <c r="S14" s="83" t="s">
        <v>9</v>
      </c>
      <c r="T14" s="85"/>
      <c r="U14" s="85"/>
      <c r="V14" s="85"/>
      <c r="W14" s="85"/>
      <c r="X14" s="85"/>
      <c r="Y14" s="85"/>
      <c r="Z14" s="85"/>
      <c r="AA14" s="85"/>
      <c r="AB14" s="85"/>
      <c r="AC14" s="85"/>
      <c r="AD14" s="85"/>
      <c r="AE14" s="85"/>
      <c r="AF14" s="85"/>
      <c r="AG14" s="85"/>
      <c r="AH14" s="85"/>
      <c r="AI14" s="86" t="s">
        <v>10</v>
      </c>
      <c r="AJ14" s="63"/>
      <c r="AX14" s="177"/>
      <c r="AY14" s="177"/>
      <c r="AZ14" s="177"/>
      <c r="BA14" s="177"/>
      <c r="BB14" s="177"/>
      <c r="BC14" s="177"/>
      <c r="BD14" s="177"/>
      <c r="BE14" s="177"/>
      <c r="BF14" s="177"/>
      <c r="BG14" s="177"/>
      <c r="BH14" s="177"/>
      <c r="BI14" s="177"/>
      <c r="BJ14" s="177"/>
      <c r="BK14" s="177"/>
      <c r="BL14" s="177"/>
      <c r="BM14" s="177"/>
      <c r="BN14" s="177"/>
    </row>
    <row r="15" spans="2:66" x14ac:dyDescent="0.25">
      <c r="B15" s="63"/>
      <c r="C15" s="239"/>
      <c r="D15" s="240"/>
      <c r="E15" s="240"/>
      <c r="F15" s="240"/>
      <c r="G15" s="240"/>
      <c r="H15" s="240"/>
      <c r="I15" s="240"/>
      <c r="J15" s="240"/>
      <c r="K15" s="240"/>
      <c r="L15" s="240"/>
      <c r="M15" s="240"/>
      <c r="N15" s="240"/>
      <c r="O15" s="240"/>
      <c r="P15" s="240"/>
      <c r="Q15" s="240"/>
      <c r="R15" s="242"/>
      <c r="S15" s="249"/>
      <c r="T15" s="240"/>
      <c r="U15" s="240"/>
      <c r="V15" s="240"/>
      <c r="W15" s="240"/>
      <c r="X15" s="240"/>
      <c r="Y15" s="240"/>
      <c r="Z15" s="240"/>
      <c r="AA15" s="240"/>
      <c r="AB15" s="240"/>
      <c r="AC15" s="240"/>
      <c r="AD15" s="240"/>
      <c r="AE15" s="240"/>
      <c r="AF15" s="240"/>
      <c r="AG15" s="240"/>
      <c r="AH15" s="240"/>
      <c r="AI15" s="241"/>
      <c r="AJ15" s="63"/>
      <c r="AX15" s="177"/>
      <c r="AY15" s="177"/>
      <c r="AZ15" s="177"/>
      <c r="BA15" s="177"/>
      <c r="BB15" s="177"/>
      <c r="BC15" s="177"/>
      <c r="BD15" s="177"/>
      <c r="BE15" s="177"/>
      <c r="BF15" s="177"/>
      <c r="BG15" s="177"/>
      <c r="BH15" s="177"/>
      <c r="BI15" s="177"/>
      <c r="BJ15" s="177"/>
      <c r="BK15" s="177"/>
      <c r="BL15" s="177"/>
      <c r="BM15" s="177"/>
      <c r="BN15" s="177"/>
    </row>
    <row r="16" spans="2:66" x14ac:dyDescent="0.25">
      <c r="B16" s="63"/>
      <c r="C16" s="80" t="s">
        <v>11</v>
      </c>
      <c r="D16" s="85"/>
      <c r="E16" s="85"/>
      <c r="F16" s="85"/>
      <c r="G16" s="85"/>
      <c r="H16" s="85"/>
      <c r="I16" s="85"/>
      <c r="J16" s="85"/>
      <c r="K16" s="85"/>
      <c r="L16" s="85"/>
      <c r="M16" s="85"/>
      <c r="N16" s="85"/>
      <c r="O16" s="85"/>
      <c r="P16" s="85"/>
      <c r="Q16" s="85"/>
      <c r="R16" s="82"/>
      <c r="S16" s="83" t="s">
        <v>12</v>
      </c>
      <c r="T16" s="85"/>
      <c r="U16" s="85"/>
      <c r="V16" s="85"/>
      <c r="W16" s="85"/>
      <c r="X16" s="85"/>
      <c r="Y16" s="85"/>
      <c r="Z16" s="85"/>
      <c r="AA16" s="85"/>
      <c r="AB16" s="85"/>
      <c r="AC16" s="85"/>
      <c r="AD16" s="85"/>
      <c r="AE16" s="85"/>
      <c r="AF16" s="85"/>
      <c r="AG16" s="85"/>
      <c r="AH16" s="85"/>
      <c r="AI16" s="87"/>
      <c r="AJ16" s="63"/>
      <c r="AX16" s="177"/>
      <c r="AY16" s="177"/>
      <c r="AZ16" s="177"/>
      <c r="BA16" s="177"/>
      <c r="BB16" s="177"/>
      <c r="BC16" s="177"/>
      <c r="BD16" s="177"/>
      <c r="BE16" s="177"/>
      <c r="BF16" s="177"/>
      <c r="BG16" s="177"/>
      <c r="BH16" s="177"/>
      <c r="BI16" s="177"/>
      <c r="BJ16" s="177"/>
      <c r="BK16" s="177"/>
      <c r="BL16" s="177"/>
      <c r="BM16" s="177"/>
      <c r="BN16" s="177"/>
    </row>
    <row r="17" spans="2:66" ht="15" customHeight="1" x14ac:dyDescent="0.25">
      <c r="B17" s="63"/>
      <c r="C17" s="250"/>
      <c r="D17" s="240"/>
      <c r="E17" s="240"/>
      <c r="F17" s="240"/>
      <c r="G17" s="240"/>
      <c r="H17" s="240"/>
      <c r="I17" s="240"/>
      <c r="J17" s="240"/>
      <c r="K17" s="240"/>
      <c r="L17" s="240"/>
      <c r="M17" s="240"/>
      <c r="N17" s="240"/>
      <c r="O17" s="240"/>
      <c r="P17" s="240"/>
      <c r="Q17" s="240"/>
      <c r="R17" s="242"/>
      <c r="S17" s="260" t="s">
        <v>369</v>
      </c>
      <c r="T17" s="240"/>
      <c r="U17" s="240"/>
      <c r="V17" s="240"/>
      <c r="W17" s="240"/>
      <c r="X17" s="240"/>
      <c r="Y17" s="240"/>
      <c r="Z17" s="240"/>
      <c r="AA17" s="240"/>
      <c r="AB17" s="240"/>
      <c r="AC17" s="240"/>
      <c r="AD17" s="240"/>
      <c r="AE17" s="240"/>
      <c r="AF17" s="240"/>
      <c r="AG17" s="240"/>
      <c r="AH17" s="240"/>
      <c r="AI17" s="241"/>
      <c r="AJ17" s="63"/>
      <c r="AX17" s="177"/>
      <c r="AY17" s="177"/>
      <c r="AZ17" s="177"/>
      <c r="BA17" s="177"/>
      <c r="BB17" s="177"/>
      <c r="BC17" s="177"/>
      <c r="BD17" s="177"/>
      <c r="BE17" s="177"/>
      <c r="BF17" s="177"/>
      <c r="BG17" s="177"/>
      <c r="BH17" s="177"/>
      <c r="BI17" s="177"/>
      <c r="BJ17" s="177"/>
      <c r="BK17" s="177"/>
      <c r="BL17" s="177"/>
      <c r="BM17" s="177"/>
      <c r="BN17" s="177"/>
    </row>
    <row r="18" spans="2:66" ht="15.75" customHeight="1" x14ac:dyDescent="0.25">
      <c r="B18" s="63"/>
      <c r="C18" s="80" t="s">
        <v>349</v>
      </c>
      <c r="D18" s="85"/>
      <c r="E18" s="85"/>
      <c r="F18" s="85"/>
      <c r="G18" s="85"/>
      <c r="H18" s="85"/>
      <c r="I18" s="85"/>
      <c r="J18" s="85"/>
      <c r="K18" s="85"/>
      <c r="L18" s="291"/>
      <c r="M18" s="292"/>
      <c r="N18" s="292"/>
      <c r="O18" s="292"/>
      <c r="P18" s="292"/>
      <c r="Q18" s="292"/>
      <c r="R18" s="292"/>
      <c r="S18" s="292"/>
      <c r="T18" s="293"/>
      <c r="U18" s="288"/>
      <c r="V18" s="289"/>
      <c r="W18" s="289"/>
      <c r="X18" s="289"/>
      <c r="Y18" s="289"/>
      <c r="Z18" s="289"/>
      <c r="AA18" s="289"/>
      <c r="AB18" s="289"/>
      <c r="AC18" s="289"/>
      <c r="AD18" s="289"/>
      <c r="AE18" s="289"/>
      <c r="AF18" s="289"/>
      <c r="AG18" s="289"/>
      <c r="AH18" s="289"/>
      <c r="AI18" s="290"/>
      <c r="AJ18" s="63"/>
      <c r="AX18" s="177"/>
      <c r="AY18" s="177"/>
      <c r="AZ18" s="177"/>
      <c r="BA18" s="177"/>
      <c r="BB18" s="177"/>
      <c r="BC18" s="177"/>
      <c r="BD18" s="177"/>
      <c r="BE18" s="177"/>
      <c r="BF18" s="177"/>
      <c r="BG18" s="177"/>
      <c r="BH18" s="177"/>
      <c r="BI18" s="177"/>
      <c r="BJ18" s="177"/>
      <c r="BK18" s="177"/>
      <c r="BL18" s="177"/>
      <c r="BM18" s="177"/>
      <c r="BN18" s="177"/>
    </row>
    <row r="19" spans="2:66" x14ac:dyDescent="0.25">
      <c r="B19" s="63"/>
      <c r="C19" s="80" t="s">
        <v>13</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4"/>
      <c r="AJ19" s="63"/>
      <c r="AX19" s="177"/>
      <c r="AY19" s="177"/>
      <c r="AZ19" s="177"/>
      <c r="BA19" s="177"/>
      <c r="BB19" s="177"/>
      <c r="BC19" s="177"/>
      <c r="BD19" s="177"/>
      <c r="BE19" s="177"/>
      <c r="BF19" s="177"/>
      <c r="BG19" s="177"/>
      <c r="BH19" s="177"/>
      <c r="BI19" s="177"/>
      <c r="BJ19" s="177"/>
      <c r="BK19" s="177"/>
      <c r="BL19" s="177"/>
      <c r="BM19" s="177"/>
      <c r="BN19" s="177"/>
    </row>
    <row r="20" spans="2:66" x14ac:dyDescent="0.25">
      <c r="B20" s="63"/>
      <c r="C20" s="239"/>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1"/>
      <c r="AJ20" s="63"/>
      <c r="AX20" s="177"/>
      <c r="AY20" s="177"/>
      <c r="AZ20" s="177"/>
      <c r="BA20" s="177"/>
      <c r="BB20" s="177"/>
      <c r="BC20" s="177"/>
      <c r="BD20" s="177"/>
      <c r="BE20" s="177"/>
      <c r="BF20" s="177"/>
      <c r="BG20" s="177"/>
      <c r="BH20" s="177"/>
      <c r="BI20" s="177"/>
      <c r="BJ20" s="177"/>
      <c r="BK20" s="177"/>
      <c r="BL20" s="177"/>
      <c r="BM20" s="177"/>
      <c r="BN20" s="177"/>
    </row>
    <row r="21" spans="2:66" x14ac:dyDescent="0.25">
      <c r="B21" s="63"/>
      <c r="C21" s="80" t="s">
        <v>14</v>
      </c>
      <c r="D21" s="85"/>
      <c r="E21" s="85"/>
      <c r="F21" s="85"/>
      <c r="G21" s="85"/>
      <c r="H21" s="85"/>
      <c r="I21" s="85"/>
      <c r="J21" s="85"/>
      <c r="K21" s="85"/>
      <c r="L21" s="85"/>
      <c r="M21" s="85"/>
      <c r="N21" s="85"/>
      <c r="O21" s="85"/>
      <c r="P21" s="85"/>
      <c r="Q21" s="85"/>
      <c r="R21" s="85"/>
      <c r="S21" s="85"/>
      <c r="T21" s="85"/>
      <c r="U21" s="85"/>
      <c r="V21" s="85"/>
      <c r="W21" s="85"/>
      <c r="X21" s="85"/>
      <c r="Y21" s="85"/>
      <c r="Z21" s="85"/>
      <c r="AA21" s="85"/>
      <c r="AB21" s="82"/>
      <c r="AC21" s="85" t="s">
        <v>15</v>
      </c>
      <c r="AD21" s="85"/>
      <c r="AE21" s="85"/>
      <c r="AF21" s="85"/>
      <c r="AG21" s="85"/>
      <c r="AH21" s="85"/>
      <c r="AI21" s="88"/>
      <c r="AJ21" s="63"/>
      <c r="AX21" s="177"/>
      <c r="AY21" s="177"/>
      <c r="AZ21" s="177"/>
      <c r="BA21" s="177"/>
      <c r="BB21" s="177"/>
      <c r="BC21" s="177"/>
      <c r="BD21" s="177"/>
      <c r="BE21" s="177"/>
      <c r="BF21" s="177"/>
      <c r="BG21" s="177"/>
      <c r="BH21" s="177"/>
      <c r="BI21" s="177"/>
      <c r="BJ21" s="177"/>
      <c r="BK21" s="177"/>
      <c r="BL21" s="177"/>
      <c r="BM21" s="177"/>
      <c r="BN21" s="177"/>
    </row>
    <row r="22" spans="2:66" x14ac:dyDescent="0.25">
      <c r="B22" s="63"/>
      <c r="C22" s="239"/>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2"/>
      <c r="AC22" s="240"/>
      <c r="AD22" s="240"/>
      <c r="AE22" s="240"/>
      <c r="AF22" s="240"/>
      <c r="AG22" s="240"/>
      <c r="AH22" s="240"/>
      <c r="AI22" s="241"/>
      <c r="AJ22" s="63"/>
      <c r="AX22" s="177"/>
      <c r="AY22" s="177"/>
      <c r="AZ22" s="177"/>
      <c r="BA22" s="177"/>
      <c r="BB22" s="177"/>
      <c r="BC22" s="177"/>
      <c r="BD22" s="177"/>
      <c r="BE22" s="177"/>
      <c r="BF22" s="177"/>
      <c r="BG22" s="177"/>
      <c r="BH22" s="177"/>
      <c r="BI22" s="177"/>
      <c r="BJ22" s="177"/>
      <c r="BK22" s="177"/>
      <c r="BL22" s="177"/>
      <c r="BM22" s="177"/>
      <c r="BN22" s="177"/>
    </row>
    <row r="23" spans="2:66" x14ac:dyDescent="0.25">
      <c r="B23" s="63"/>
      <c r="C23" s="80" t="s">
        <v>16</v>
      </c>
      <c r="D23" s="85"/>
      <c r="E23" s="85"/>
      <c r="F23" s="85"/>
      <c r="G23" s="85"/>
      <c r="H23" s="85"/>
      <c r="I23" s="85"/>
      <c r="J23" s="85"/>
      <c r="K23" s="85"/>
      <c r="L23" s="85"/>
      <c r="M23" s="85"/>
      <c r="N23" s="85"/>
      <c r="O23" s="85"/>
      <c r="P23" s="85"/>
      <c r="Q23" s="85"/>
      <c r="R23" s="85"/>
      <c r="S23" s="85"/>
      <c r="T23" s="85"/>
      <c r="U23" s="85"/>
      <c r="V23" s="85"/>
      <c r="W23" s="85"/>
      <c r="X23" s="85"/>
      <c r="Y23" s="85"/>
      <c r="Z23" s="85"/>
      <c r="AA23" s="85"/>
      <c r="AB23" s="89" t="s">
        <v>10</v>
      </c>
      <c r="AC23" s="85" t="s">
        <v>17</v>
      </c>
      <c r="AD23" s="85"/>
      <c r="AE23" s="85"/>
      <c r="AF23" s="85"/>
      <c r="AG23" s="85"/>
      <c r="AH23" s="85"/>
      <c r="AI23" s="86" t="s">
        <v>10</v>
      </c>
      <c r="AJ23" s="63"/>
      <c r="AX23" s="177"/>
      <c r="AY23" s="177"/>
      <c r="AZ23" s="177"/>
      <c r="BA23" s="177"/>
      <c r="BB23" s="177"/>
      <c r="BC23" s="177"/>
      <c r="BD23" s="177"/>
      <c r="BE23" s="177"/>
      <c r="BF23" s="177"/>
      <c r="BG23" s="177"/>
      <c r="BH23" s="177"/>
      <c r="BI23" s="177"/>
      <c r="BJ23" s="177"/>
      <c r="BK23" s="177"/>
      <c r="BL23" s="177"/>
      <c r="BM23" s="177"/>
      <c r="BN23" s="177"/>
    </row>
    <row r="24" spans="2:66" x14ac:dyDescent="0.25">
      <c r="B24" s="63"/>
      <c r="C24" s="243"/>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5"/>
      <c r="AC24" s="244"/>
      <c r="AD24" s="244"/>
      <c r="AE24" s="244"/>
      <c r="AF24" s="244"/>
      <c r="AG24" s="244"/>
      <c r="AH24" s="244"/>
      <c r="AI24" s="246"/>
      <c r="AJ24" s="63"/>
      <c r="AX24" s="177"/>
      <c r="AY24" s="177"/>
      <c r="AZ24" s="177"/>
      <c r="BA24" s="177"/>
      <c r="BB24" s="177"/>
      <c r="BC24" s="177"/>
      <c r="BD24" s="177"/>
      <c r="BE24" s="177"/>
      <c r="BF24" s="177"/>
      <c r="BG24" s="177"/>
      <c r="BH24" s="177"/>
      <c r="BI24" s="177"/>
      <c r="BJ24" s="177"/>
      <c r="BK24" s="177"/>
      <c r="BL24" s="177"/>
      <c r="BM24" s="177"/>
      <c r="BN24" s="177"/>
    </row>
    <row r="25" spans="2:66" ht="6" customHeight="1" x14ac:dyDescent="0.25">
      <c r="B25" s="63"/>
      <c r="C25" s="72"/>
      <c r="D25" s="73"/>
      <c r="E25" s="73"/>
      <c r="F25" s="73"/>
      <c r="G25" s="73"/>
      <c r="H25" s="73"/>
      <c r="I25" s="73"/>
      <c r="J25" s="73"/>
      <c r="K25" s="73"/>
      <c r="L25" s="73"/>
      <c r="M25" s="73"/>
      <c r="N25" s="73"/>
      <c r="O25" s="73"/>
      <c r="P25" s="73"/>
      <c r="Q25" s="73"/>
      <c r="R25" s="73"/>
      <c r="S25" s="90"/>
      <c r="T25" s="73"/>
      <c r="U25" s="73"/>
      <c r="V25" s="73"/>
      <c r="W25" s="73"/>
      <c r="X25" s="73"/>
      <c r="Y25" s="73"/>
      <c r="Z25" s="73"/>
      <c r="AA25" s="73"/>
      <c r="AB25" s="91"/>
      <c r="AC25" s="73"/>
      <c r="AD25" s="73"/>
      <c r="AE25" s="73"/>
      <c r="AF25" s="73"/>
      <c r="AG25" s="73"/>
      <c r="AH25" s="73"/>
      <c r="AI25" s="74"/>
      <c r="AJ25" s="63"/>
      <c r="AX25" s="177"/>
      <c r="AY25" s="177"/>
      <c r="AZ25" s="177"/>
      <c r="BA25" s="177"/>
      <c r="BB25" s="177"/>
      <c r="BC25" s="177"/>
      <c r="BD25" s="177"/>
      <c r="BE25" s="177"/>
      <c r="BF25" s="177"/>
      <c r="BG25" s="177"/>
      <c r="BH25" s="177"/>
      <c r="BI25" s="177"/>
      <c r="BJ25" s="177"/>
      <c r="BK25" s="177"/>
      <c r="BL25" s="177"/>
      <c r="BM25" s="177"/>
      <c r="BN25" s="177"/>
    </row>
    <row r="26" spans="2:66" x14ac:dyDescent="0.25">
      <c r="B26" s="63"/>
      <c r="C26" s="92" t="s">
        <v>18</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79"/>
      <c r="AJ26" s="63"/>
      <c r="AX26" s="177"/>
      <c r="AY26" s="177"/>
      <c r="AZ26" s="177"/>
      <c r="BA26" s="177"/>
      <c r="BB26" s="177"/>
      <c r="BC26" s="177"/>
      <c r="BD26" s="177"/>
      <c r="BE26" s="177"/>
      <c r="BF26" s="177"/>
      <c r="BG26" s="177"/>
      <c r="BH26" s="177"/>
      <c r="BI26" s="177"/>
      <c r="BJ26" s="177"/>
      <c r="BK26" s="177"/>
      <c r="BL26" s="177"/>
      <c r="BM26" s="177"/>
      <c r="BN26" s="177"/>
    </row>
    <row r="27" spans="2:66" ht="6" customHeight="1" x14ac:dyDescent="0.25">
      <c r="B27" s="63"/>
      <c r="C27" s="94"/>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6"/>
      <c r="AJ27" s="63"/>
      <c r="AX27" s="177"/>
      <c r="AY27" s="177"/>
      <c r="AZ27" s="177"/>
      <c r="BA27" s="177"/>
      <c r="BB27" s="177"/>
      <c r="BC27" s="177"/>
      <c r="BD27" s="177"/>
      <c r="BE27" s="177"/>
      <c r="BF27" s="177"/>
      <c r="BG27" s="177"/>
      <c r="BH27" s="177"/>
      <c r="BI27" s="177"/>
      <c r="BJ27" s="177"/>
      <c r="BK27" s="177"/>
      <c r="BL27" s="177"/>
      <c r="BM27" s="177"/>
      <c r="BN27" s="177"/>
    </row>
    <row r="28" spans="2:66" x14ac:dyDescent="0.25">
      <c r="B28" s="63"/>
      <c r="C28" s="233" t="s">
        <v>19</v>
      </c>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5"/>
      <c r="AJ28" s="63"/>
      <c r="AR28" s="170">
        <f>VLOOKUP(C28,Actividad!B2:D163,3,FALSE)</f>
        <v>1</v>
      </c>
      <c r="AX28" s="177"/>
      <c r="AY28" s="177"/>
      <c r="AZ28" s="177"/>
      <c r="BA28" s="177"/>
      <c r="BB28" s="177"/>
      <c r="BC28" s="177"/>
      <c r="BD28" s="177"/>
      <c r="BE28" s="177"/>
      <c r="BF28" s="177"/>
      <c r="BG28" s="177"/>
      <c r="BH28" s="177"/>
      <c r="BI28" s="177"/>
      <c r="BJ28" s="177"/>
      <c r="BK28" s="177"/>
      <c r="BL28" s="177"/>
      <c r="BM28" s="177"/>
      <c r="BN28" s="177"/>
    </row>
    <row r="29" spans="2:66" ht="6" customHeight="1" x14ac:dyDescent="0.25">
      <c r="B29" s="63"/>
      <c r="C29" s="94"/>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6"/>
      <c r="AJ29" s="63"/>
      <c r="AX29" s="177"/>
      <c r="AY29" s="177"/>
      <c r="AZ29" s="177"/>
      <c r="BA29" s="177"/>
      <c r="BB29" s="177"/>
      <c r="BC29" s="177"/>
      <c r="BD29" s="177"/>
      <c r="BE29" s="177"/>
      <c r="BF29" s="177"/>
      <c r="BG29" s="177"/>
      <c r="BH29" s="177"/>
      <c r="BI29" s="177"/>
      <c r="BJ29" s="177"/>
      <c r="BK29" s="177"/>
      <c r="BL29" s="177"/>
      <c r="BM29" s="177"/>
      <c r="BN29" s="177"/>
    </row>
    <row r="30" spans="2:66" x14ac:dyDescent="0.25">
      <c r="B30" s="63"/>
      <c r="C30" s="236" t="str">
        <f>IF(AR28=0,"Resolución 481/2011 - Seleccione Rubro Complementario cuyo Rubro Principale = 999999","No debe Seleccionar Rubro Complentario al Principal")</f>
        <v>No debe Seleccionar Rubro Complentario al Principal</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8"/>
      <c r="AJ30" s="63"/>
      <c r="AS30" s="170" t="s">
        <v>263</v>
      </c>
      <c r="AT30" s="170">
        <f>IF(AR28=0,AR32,AR28)</f>
        <v>1</v>
      </c>
      <c r="AX30" s="177"/>
      <c r="AY30" s="177"/>
      <c r="AZ30" s="177"/>
      <c r="BA30" s="177"/>
      <c r="BB30" s="177"/>
      <c r="BC30" s="177"/>
      <c r="BD30" s="177"/>
      <c r="BE30" s="177"/>
      <c r="BF30" s="177"/>
      <c r="BG30" s="177"/>
      <c r="BH30" s="177"/>
      <c r="BI30" s="177"/>
      <c r="BJ30" s="177"/>
      <c r="BK30" s="177"/>
      <c r="BL30" s="177"/>
      <c r="BM30" s="177"/>
      <c r="BN30" s="177"/>
    </row>
    <row r="31" spans="2:66" ht="6" customHeight="1" x14ac:dyDescent="0.25">
      <c r="B31" s="63"/>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6"/>
      <c r="AJ31" s="63"/>
      <c r="AX31" s="177"/>
      <c r="AY31" s="177"/>
      <c r="AZ31" s="177"/>
      <c r="BA31" s="177"/>
      <c r="BB31" s="177"/>
      <c r="BC31" s="177"/>
      <c r="BD31" s="177"/>
      <c r="BE31" s="177"/>
      <c r="BF31" s="177"/>
      <c r="BG31" s="177"/>
      <c r="BH31" s="177"/>
      <c r="BI31" s="177"/>
      <c r="BJ31" s="177"/>
      <c r="BK31" s="177"/>
      <c r="BL31" s="177"/>
      <c r="BM31" s="177"/>
      <c r="BN31" s="177"/>
    </row>
    <row r="32" spans="2:66" x14ac:dyDescent="0.25">
      <c r="B32" s="63"/>
      <c r="C32" s="233" t="s">
        <v>208</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5"/>
      <c r="AJ32" s="63"/>
      <c r="AR32" s="170">
        <f>VLOOKUP(C32,'Res 481'!B2:D14,3,FALSE)</f>
        <v>10</v>
      </c>
      <c r="AX32" s="177"/>
      <c r="AY32" s="177"/>
      <c r="AZ32" s="177"/>
      <c r="BA32" s="177"/>
      <c r="BB32" s="177"/>
      <c r="BC32" s="177"/>
      <c r="BD32" s="177"/>
      <c r="BE32" s="177"/>
      <c r="BF32" s="177"/>
      <c r="BG32" s="177"/>
      <c r="BH32" s="177"/>
      <c r="BI32" s="177"/>
      <c r="BJ32" s="177"/>
      <c r="BK32" s="177"/>
      <c r="BL32" s="177"/>
      <c r="BM32" s="177"/>
      <c r="BN32" s="177"/>
    </row>
    <row r="33" spans="2:47" ht="6" customHeight="1" x14ac:dyDescent="0.25">
      <c r="B33" s="63"/>
      <c r="C33" s="94"/>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6"/>
      <c r="AJ33" s="63"/>
    </row>
    <row r="34" spans="2:47" x14ac:dyDescent="0.25">
      <c r="B34" s="63"/>
      <c r="C34" s="75" t="s">
        <v>211</v>
      </c>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79"/>
      <c r="AJ34" s="63"/>
    </row>
    <row r="35" spans="2:47" x14ac:dyDescent="0.25">
      <c r="B35" s="63"/>
      <c r="C35" s="243"/>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6"/>
      <c r="AJ35" s="63"/>
    </row>
    <row r="36" spans="2:47" ht="6" customHeight="1" x14ac:dyDescent="0.25">
      <c r="B36" s="63"/>
      <c r="C36" s="94"/>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6"/>
      <c r="AJ36" s="63"/>
    </row>
    <row r="37" spans="2:47" x14ac:dyDescent="0.25">
      <c r="B37" s="63"/>
      <c r="C37" s="98" t="s">
        <v>212</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0" t="s">
        <v>213</v>
      </c>
      <c r="AJ37" s="63"/>
    </row>
    <row r="38" spans="2:47" ht="6" customHeight="1" thickBot="1" x14ac:dyDescent="0.3">
      <c r="B38" s="63"/>
      <c r="C38" s="72"/>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101"/>
      <c r="AJ38" s="63"/>
    </row>
    <row r="39" spans="2:47" x14ac:dyDescent="0.25">
      <c r="B39" s="63"/>
      <c r="C39" s="75" t="s">
        <v>214</v>
      </c>
      <c r="D39" s="76"/>
      <c r="E39" s="76"/>
      <c r="F39" s="76"/>
      <c r="G39" s="76"/>
      <c r="H39" s="76"/>
      <c r="I39" s="76"/>
      <c r="J39" s="76"/>
      <c r="K39" s="76"/>
      <c r="L39" s="76"/>
      <c r="M39" s="102"/>
      <c r="N39" s="76"/>
      <c r="O39" s="76"/>
      <c r="P39" s="76"/>
      <c r="Q39" s="76"/>
      <c r="R39" s="76"/>
      <c r="S39" s="76"/>
      <c r="T39" s="76"/>
      <c r="U39" s="76"/>
      <c r="V39" s="76"/>
      <c r="W39" s="76"/>
      <c r="X39" s="76"/>
      <c r="Y39" s="76"/>
      <c r="Z39" s="76"/>
      <c r="AA39" s="76"/>
      <c r="AB39" s="76"/>
      <c r="AC39" s="76"/>
      <c r="AD39" s="76"/>
      <c r="AE39" s="76"/>
      <c r="AF39" s="76"/>
      <c r="AG39" s="76"/>
      <c r="AH39" s="76"/>
      <c r="AI39" s="103"/>
      <c r="AJ39" s="63"/>
      <c r="AS39" s="170" t="s">
        <v>264</v>
      </c>
      <c r="AT39" s="170">
        <f>MAX(AR40:AR42)</f>
        <v>0</v>
      </c>
      <c r="AU39" s="171" t="s">
        <v>215</v>
      </c>
    </row>
    <row r="40" spans="2:47" x14ac:dyDescent="0.25">
      <c r="B40" s="63"/>
      <c r="C40" s="203"/>
      <c r="D40" s="204"/>
      <c r="E40" s="68" t="s">
        <v>216</v>
      </c>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104" t="s">
        <v>219</v>
      </c>
      <c r="AJ40" s="63"/>
      <c r="AM40" s="62"/>
      <c r="AN40" s="62"/>
      <c r="AQ40" s="169" t="b">
        <v>0</v>
      </c>
      <c r="AR40" s="170">
        <f>IF(AQ40=FALSE,0,VLOOKUP(AI40,TABLAS!A2:B4,2,FALSE))</f>
        <v>0</v>
      </c>
    </row>
    <row r="41" spans="2:47" x14ac:dyDescent="0.25">
      <c r="B41" s="63"/>
      <c r="C41" s="203"/>
      <c r="D41" s="204"/>
      <c r="E41" s="68" t="s">
        <v>217</v>
      </c>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104" t="s">
        <v>220</v>
      </c>
      <c r="AJ41" s="63"/>
      <c r="AQ41" s="169" t="b">
        <v>0</v>
      </c>
      <c r="AR41" s="170">
        <f>IF(AQ41=FALSE,0,VLOOKUP(AI41,TABLAS!A3:B5,2,FALSE))</f>
        <v>0</v>
      </c>
    </row>
    <row r="42" spans="2:47" x14ac:dyDescent="0.25">
      <c r="B42" s="63"/>
      <c r="C42" s="201"/>
      <c r="D42" s="202"/>
      <c r="E42" s="105" t="s">
        <v>218</v>
      </c>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7" t="s">
        <v>221</v>
      </c>
      <c r="AJ42" s="63"/>
      <c r="AQ42" s="169" t="b">
        <v>0</v>
      </c>
      <c r="AR42" s="170">
        <f>IF(AQ42=FALSE,0,VLOOKUP(AI42,TABLAS!A4:B6,2,FALSE))</f>
        <v>0</v>
      </c>
    </row>
    <row r="43" spans="2:47" ht="6" customHeight="1" thickBot="1" x14ac:dyDescent="0.3">
      <c r="B43" s="63"/>
      <c r="C43" s="94"/>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108"/>
      <c r="AJ43" s="63"/>
    </row>
    <row r="44" spans="2:47" x14ac:dyDescent="0.25">
      <c r="B44" s="63"/>
      <c r="C44" s="75" t="s">
        <v>223</v>
      </c>
      <c r="D44" s="76"/>
      <c r="E44" s="76"/>
      <c r="F44" s="76"/>
      <c r="G44" s="76"/>
      <c r="H44" s="76"/>
      <c r="I44" s="76"/>
      <c r="J44" s="76"/>
      <c r="K44" s="76"/>
      <c r="L44" s="76"/>
      <c r="M44" s="102"/>
      <c r="N44" s="76"/>
      <c r="O44" s="76"/>
      <c r="P44" s="76"/>
      <c r="Q44" s="76"/>
      <c r="R44" s="76"/>
      <c r="S44" s="76"/>
      <c r="T44" s="76"/>
      <c r="U44" s="76"/>
      <c r="V44" s="76"/>
      <c r="W44" s="76"/>
      <c r="X44" s="76"/>
      <c r="Y44" s="76"/>
      <c r="Z44" s="76"/>
      <c r="AA44" s="76"/>
      <c r="AB44" s="76"/>
      <c r="AC44" s="76"/>
      <c r="AD44" s="76"/>
      <c r="AE44" s="76"/>
      <c r="AF44" s="76"/>
      <c r="AG44" s="76"/>
      <c r="AH44" s="76"/>
      <c r="AI44" s="103"/>
      <c r="AJ44" s="63"/>
      <c r="AS44" s="170" t="s">
        <v>264</v>
      </c>
      <c r="AT44" s="170">
        <f>MAX(AR45:AR48)</f>
        <v>0</v>
      </c>
      <c r="AU44" s="171" t="s">
        <v>235</v>
      </c>
    </row>
    <row r="45" spans="2:47" ht="15" customHeight="1" x14ac:dyDescent="0.25">
      <c r="B45" s="63"/>
      <c r="C45" s="203"/>
      <c r="D45" s="204"/>
      <c r="E45" s="230" t="s">
        <v>224</v>
      </c>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68"/>
      <c r="AI45" s="104" t="s">
        <v>219</v>
      </c>
      <c r="AJ45" s="63"/>
      <c r="AQ45" s="169" t="b">
        <v>0</v>
      </c>
      <c r="AR45" s="170">
        <f>IF(AQ45=FALSE,0,VLOOKUP(AI45,TABLAS!$D$2:$E$4,2,FALSE))</f>
        <v>0</v>
      </c>
    </row>
    <row r="46" spans="2:47" ht="15" customHeight="1" x14ac:dyDescent="0.25">
      <c r="B46" s="63"/>
      <c r="C46" s="203"/>
      <c r="D46" s="204"/>
      <c r="E46" s="231" t="s">
        <v>225</v>
      </c>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109"/>
      <c r="AI46" s="110" t="s">
        <v>220</v>
      </c>
      <c r="AJ46" s="63"/>
      <c r="AQ46" s="169" t="b">
        <v>0</v>
      </c>
      <c r="AR46" s="170">
        <f>IF(AQ46=FALSE,0,VLOOKUP(AI46,TABLAS!$D$2:$E$4,2,FALSE))</f>
        <v>0</v>
      </c>
    </row>
    <row r="47" spans="2:47" x14ac:dyDescent="0.25">
      <c r="B47" s="63"/>
      <c r="C47" s="111"/>
      <c r="D47" s="112"/>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109"/>
      <c r="AI47" s="110"/>
      <c r="AJ47" s="63"/>
    </row>
    <row r="48" spans="2:47" ht="15.75" customHeight="1" x14ac:dyDescent="0.25">
      <c r="B48" s="63"/>
      <c r="C48" s="201"/>
      <c r="D48" s="202"/>
      <c r="E48" s="232" t="s">
        <v>226</v>
      </c>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113"/>
      <c r="AI48" s="114" t="s">
        <v>221</v>
      </c>
      <c r="AJ48" s="63"/>
      <c r="AQ48" s="169" t="b">
        <v>0</v>
      </c>
      <c r="AR48" s="170">
        <f>IF(AQ48=FALSE,0,VLOOKUP(AI48,TABLAS!$D$2:$E$4,2,FALSE))</f>
        <v>0</v>
      </c>
    </row>
    <row r="49" spans="2:58" ht="6" customHeight="1" thickBot="1" x14ac:dyDescent="0.3">
      <c r="B49" s="63"/>
      <c r="C49" s="94"/>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108"/>
      <c r="AJ49" s="63"/>
    </row>
    <row r="50" spans="2:58" x14ac:dyDescent="0.25">
      <c r="B50" s="63"/>
      <c r="C50" s="75" t="s">
        <v>227</v>
      </c>
      <c r="D50" s="76"/>
      <c r="E50" s="76"/>
      <c r="F50" s="76"/>
      <c r="G50" s="76"/>
      <c r="H50" s="76"/>
      <c r="I50" s="76"/>
      <c r="J50" s="76"/>
      <c r="K50" s="76"/>
      <c r="L50" s="76"/>
      <c r="M50" s="102"/>
      <c r="N50" s="76"/>
      <c r="O50" s="76"/>
      <c r="P50" s="76"/>
      <c r="Q50" s="76"/>
      <c r="R50" s="76"/>
      <c r="S50" s="76"/>
      <c r="T50" s="76"/>
      <c r="U50" s="76"/>
      <c r="V50" s="76"/>
      <c r="W50" s="76"/>
      <c r="X50" s="76"/>
      <c r="Y50" s="76"/>
      <c r="Z50" s="76"/>
      <c r="AA50" s="76"/>
      <c r="AB50" s="76"/>
      <c r="AC50" s="76"/>
      <c r="AD50" s="76"/>
      <c r="AE50" s="76"/>
      <c r="AF50" s="76"/>
      <c r="AG50" s="76"/>
      <c r="AH50" s="76"/>
      <c r="AI50" s="103"/>
      <c r="AJ50" s="63"/>
      <c r="AS50" s="170" t="s">
        <v>264</v>
      </c>
      <c r="AT50" s="170">
        <f>MAX(AR51:AR58)</f>
        <v>0</v>
      </c>
      <c r="AU50" s="171" t="s">
        <v>234</v>
      </c>
      <c r="BF50" s="172"/>
    </row>
    <row r="51" spans="2:58" ht="15" customHeight="1" x14ac:dyDescent="0.25">
      <c r="B51" s="63"/>
      <c r="C51" s="203"/>
      <c r="D51" s="204"/>
      <c r="E51" s="230" t="s">
        <v>228</v>
      </c>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68"/>
      <c r="AI51" s="104" t="s">
        <v>219</v>
      </c>
      <c r="AJ51" s="63"/>
      <c r="AQ51" s="169" t="b">
        <v>0</v>
      </c>
      <c r="AR51" s="170">
        <f>IF(AQ51=FALSE,0,VLOOKUP(AI51,TABLAS!$G$2:$H$7,2,FALSE))</f>
        <v>0</v>
      </c>
    </row>
    <row r="52" spans="2:58" ht="15" customHeight="1" x14ac:dyDescent="0.25">
      <c r="B52" s="63"/>
      <c r="C52" s="203"/>
      <c r="D52" s="204"/>
      <c r="E52" s="231" t="s">
        <v>236</v>
      </c>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68"/>
      <c r="AI52" s="104" t="s">
        <v>220</v>
      </c>
      <c r="AJ52" s="63"/>
      <c r="AQ52" s="169" t="b">
        <v>0</v>
      </c>
      <c r="AR52" s="170">
        <f>IF(AQ52=FALSE,0,VLOOKUP(AI52,TABLAS!$G$2:$H$7,2,FALSE))</f>
        <v>0</v>
      </c>
    </row>
    <row r="53" spans="2:58" x14ac:dyDescent="0.25">
      <c r="B53" s="63"/>
      <c r="C53" s="111"/>
      <c r="D53" s="112"/>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68"/>
      <c r="AI53" s="104"/>
      <c r="AJ53" s="63"/>
    </row>
    <row r="54" spans="2:58" ht="15" customHeight="1" x14ac:dyDescent="0.25">
      <c r="B54" s="63"/>
      <c r="C54" s="203"/>
      <c r="D54" s="204"/>
      <c r="E54" s="230" t="s">
        <v>229</v>
      </c>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68"/>
      <c r="AI54" s="104"/>
      <c r="AJ54" s="63"/>
      <c r="AQ54" s="169" t="b">
        <v>0</v>
      </c>
    </row>
    <row r="55" spans="2:58" x14ac:dyDescent="0.25">
      <c r="B55" s="63"/>
      <c r="C55" s="221" t="str">
        <f>IF(AQ54=TRUE,"Seleccionar valor","")</f>
        <v/>
      </c>
      <c r="D55" s="222"/>
      <c r="E55" s="223"/>
      <c r="F55" s="204"/>
      <c r="G55" s="204"/>
      <c r="H55" s="68" t="s">
        <v>230</v>
      </c>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104" t="s">
        <v>221</v>
      </c>
      <c r="AJ55" s="63"/>
      <c r="AQ55" s="169" t="b">
        <v>0</v>
      </c>
      <c r="AR55" s="170">
        <f>IF(AQ55=FALSE,0,VLOOKUP(AI55,TABLAS!$G$2:$H$7,2,FALSE))</f>
        <v>0</v>
      </c>
    </row>
    <row r="56" spans="2:58" x14ac:dyDescent="0.25">
      <c r="B56" s="63"/>
      <c r="C56" s="224"/>
      <c r="D56" s="225"/>
      <c r="E56" s="226"/>
      <c r="F56" s="204"/>
      <c r="G56" s="204"/>
      <c r="H56" s="68" t="s">
        <v>231</v>
      </c>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104" t="s">
        <v>238</v>
      </c>
      <c r="AJ56" s="63"/>
      <c r="AQ56" s="169" t="b">
        <v>0</v>
      </c>
      <c r="AR56" s="170">
        <f>IF(AQ56=FALSE,0,VLOOKUP(AI56,TABLAS!$G$2:$H$7,2,FALSE))</f>
        <v>0</v>
      </c>
    </row>
    <row r="57" spans="2:58" x14ac:dyDescent="0.25">
      <c r="B57" s="63"/>
      <c r="C57" s="224"/>
      <c r="D57" s="225"/>
      <c r="E57" s="226"/>
      <c r="F57" s="204"/>
      <c r="G57" s="204"/>
      <c r="H57" s="68" t="s">
        <v>232</v>
      </c>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104" t="s">
        <v>239</v>
      </c>
      <c r="AJ57" s="63"/>
      <c r="AQ57" s="169" t="b">
        <v>0</v>
      </c>
      <c r="AR57" s="170">
        <f>IF(AQ57=FALSE,0,VLOOKUP(AI57,TABLAS!$G$2:$H$7,2,FALSE))</f>
        <v>0</v>
      </c>
    </row>
    <row r="58" spans="2:58" x14ac:dyDescent="0.25">
      <c r="B58" s="63"/>
      <c r="C58" s="227"/>
      <c r="D58" s="228"/>
      <c r="E58" s="229"/>
      <c r="F58" s="206"/>
      <c r="G58" s="202"/>
      <c r="H58" s="105" t="s">
        <v>233</v>
      </c>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7" t="s">
        <v>240</v>
      </c>
      <c r="AJ58" s="63"/>
      <c r="AQ58" s="169" t="b">
        <v>0</v>
      </c>
      <c r="AR58" s="170">
        <f>IF(AQ58=FALSE,0,VLOOKUP(AI58,TABLAS!$G$2:$H$7,2,FALSE))</f>
        <v>0</v>
      </c>
    </row>
    <row r="59" spans="2:58" ht="6" customHeight="1" thickBot="1" x14ac:dyDescent="0.3">
      <c r="B59" s="63"/>
      <c r="C59" s="94"/>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108"/>
      <c r="AJ59" s="63"/>
    </row>
    <row r="60" spans="2:58" x14ac:dyDescent="0.25">
      <c r="B60" s="63"/>
      <c r="C60" s="115" t="s">
        <v>241</v>
      </c>
      <c r="D60" s="97"/>
      <c r="E60" s="97"/>
      <c r="F60" s="97"/>
      <c r="G60" s="97"/>
      <c r="H60" s="97"/>
      <c r="I60" s="97"/>
      <c r="J60" s="97"/>
      <c r="K60" s="97"/>
      <c r="L60" s="97"/>
      <c r="M60" s="97"/>
      <c r="N60" s="97"/>
      <c r="O60" s="97"/>
      <c r="P60" s="97"/>
      <c r="Q60" s="97"/>
      <c r="R60" s="116"/>
      <c r="S60" s="68"/>
      <c r="T60" s="117" t="s">
        <v>242</v>
      </c>
      <c r="U60" s="97"/>
      <c r="V60" s="97"/>
      <c r="W60" s="97"/>
      <c r="X60" s="97"/>
      <c r="Y60" s="97"/>
      <c r="Z60" s="97"/>
      <c r="AA60" s="97"/>
      <c r="AB60" s="97"/>
      <c r="AC60" s="97"/>
      <c r="AD60" s="97"/>
      <c r="AE60" s="97"/>
      <c r="AF60" s="97"/>
      <c r="AG60" s="97"/>
      <c r="AH60" s="97"/>
      <c r="AI60" s="118"/>
      <c r="AJ60" s="63"/>
      <c r="AK60" s="46"/>
      <c r="AR60" s="173" t="s">
        <v>241</v>
      </c>
      <c r="AX60" s="173" t="s">
        <v>242</v>
      </c>
    </row>
    <row r="61" spans="2:58" x14ac:dyDescent="0.25">
      <c r="B61" s="63"/>
      <c r="C61" s="203"/>
      <c r="D61" s="204"/>
      <c r="E61" s="68" t="s">
        <v>243</v>
      </c>
      <c r="F61" s="68"/>
      <c r="G61" s="68"/>
      <c r="H61" s="68"/>
      <c r="I61" s="68"/>
      <c r="J61" s="68"/>
      <c r="K61" s="68"/>
      <c r="L61" s="68"/>
      <c r="M61" s="68"/>
      <c r="N61" s="68"/>
      <c r="O61" s="68"/>
      <c r="P61" s="68"/>
      <c r="Q61" s="68"/>
      <c r="R61" s="119" t="s">
        <v>219</v>
      </c>
      <c r="S61" s="120"/>
      <c r="T61" s="205"/>
      <c r="U61" s="204"/>
      <c r="V61" s="68" t="s">
        <v>244</v>
      </c>
      <c r="W61" s="68"/>
      <c r="X61" s="68"/>
      <c r="Y61" s="68"/>
      <c r="Z61" s="68"/>
      <c r="AA61" s="68"/>
      <c r="AB61" s="68"/>
      <c r="AC61" s="68"/>
      <c r="AD61" s="68"/>
      <c r="AE61" s="68"/>
      <c r="AF61" s="68"/>
      <c r="AG61" s="68"/>
      <c r="AH61" s="68"/>
      <c r="AI61" s="104" t="s">
        <v>219</v>
      </c>
      <c r="AJ61" s="63"/>
      <c r="AQ61" s="169" t="b">
        <v>0</v>
      </c>
      <c r="AR61" s="170">
        <f>IF(AQ61=FALSE,0,VLOOKUP(R61,TABLAS!$A$11:$B$15,2,FALSE))</f>
        <v>0</v>
      </c>
      <c r="AS61" s="170" t="s">
        <v>265</v>
      </c>
      <c r="AT61" s="170">
        <f>SUM(AR61:AR65)</f>
        <v>0</v>
      </c>
      <c r="AW61" s="170" t="b">
        <v>0</v>
      </c>
      <c r="AX61" s="170">
        <f>IF(AW61=FALSE,0,VLOOKUP(AI61,TABLAS!$D$11:$E$17,2,FALSE))</f>
        <v>0</v>
      </c>
      <c r="AY61" s="170" t="s">
        <v>266</v>
      </c>
      <c r="AZ61" s="170">
        <f>MAX(AX61:AX65)</f>
        <v>0</v>
      </c>
    </row>
    <row r="62" spans="2:58" x14ac:dyDescent="0.25">
      <c r="B62" s="63"/>
      <c r="C62" s="203"/>
      <c r="D62" s="204"/>
      <c r="E62" s="68" t="s">
        <v>245</v>
      </c>
      <c r="F62" s="68"/>
      <c r="G62" s="68"/>
      <c r="H62" s="68"/>
      <c r="I62" s="68"/>
      <c r="J62" s="68"/>
      <c r="K62" s="68"/>
      <c r="L62" s="68"/>
      <c r="M62" s="68"/>
      <c r="N62" s="68"/>
      <c r="O62" s="68"/>
      <c r="P62" s="68"/>
      <c r="Q62" s="68"/>
      <c r="R62" s="119" t="s">
        <v>220</v>
      </c>
      <c r="S62" s="120"/>
      <c r="T62" s="205"/>
      <c r="U62" s="204"/>
      <c r="V62" s="68" t="s">
        <v>246</v>
      </c>
      <c r="W62" s="68"/>
      <c r="X62" s="68"/>
      <c r="Y62" s="68"/>
      <c r="Z62" s="68"/>
      <c r="AA62" s="68"/>
      <c r="AB62" s="68"/>
      <c r="AC62" s="68"/>
      <c r="AD62" s="68"/>
      <c r="AE62" s="68"/>
      <c r="AF62" s="68"/>
      <c r="AG62" s="68"/>
      <c r="AH62" s="68"/>
      <c r="AI62" s="104" t="s">
        <v>220</v>
      </c>
      <c r="AJ62" s="63"/>
      <c r="AQ62" s="169" t="b">
        <v>0</v>
      </c>
      <c r="AR62" s="170">
        <f>IF(AQ62=FALSE,0,VLOOKUP(R62,TABLAS!$A$11:$B$15,2,FALSE))</f>
        <v>0</v>
      </c>
      <c r="AW62" s="170" t="b">
        <v>0</v>
      </c>
      <c r="AX62" s="170">
        <f>IF(AW62=FALSE,0,VLOOKUP(AI62,TABLAS!$D$11:$E$17,2,FALSE))</f>
        <v>0</v>
      </c>
    </row>
    <row r="63" spans="2:58" x14ac:dyDescent="0.25">
      <c r="B63" s="63"/>
      <c r="C63" s="203"/>
      <c r="D63" s="204"/>
      <c r="E63" s="68" t="s">
        <v>247</v>
      </c>
      <c r="F63" s="68"/>
      <c r="G63" s="68"/>
      <c r="H63" s="68"/>
      <c r="I63" s="68"/>
      <c r="J63" s="68"/>
      <c r="K63" s="68"/>
      <c r="L63" s="68"/>
      <c r="M63" s="68"/>
      <c r="N63" s="68"/>
      <c r="O63" s="68"/>
      <c r="P63" s="68"/>
      <c r="Q63" s="68"/>
      <c r="R63" s="119" t="s">
        <v>221</v>
      </c>
      <c r="S63" s="120"/>
      <c r="T63" s="205"/>
      <c r="U63" s="204"/>
      <c r="V63" s="68" t="s">
        <v>248</v>
      </c>
      <c r="W63" s="68"/>
      <c r="X63" s="68"/>
      <c r="Y63" s="68"/>
      <c r="Z63" s="68"/>
      <c r="AA63" s="68"/>
      <c r="AB63" s="68"/>
      <c r="AC63" s="68"/>
      <c r="AD63" s="68"/>
      <c r="AE63" s="68"/>
      <c r="AF63" s="68"/>
      <c r="AG63" s="68"/>
      <c r="AH63" s="68"/>
      <c r="AI63" s="104" t="s">
        <v>221</v>
      </c>
      <c r="AJ63" s="63"/>
      <c r="AQ63" s="169" t="b">
        <v>0</v>
      </c>
      <c r="AR63" s="170">
        <f>IF(AQ63=FALSE,0,VLOOKUP(R63,TABLAS!$A$11:$B$15,2,FALSE))</f>
        <v>0</v>
      </c>
      <c r="AW63" s="170" t="b">
        <v>0</v>
      </c>
      <c r="AX63" s="170">
        <f>IF(AW63=FALSE,0,VLOOKUP(AI63,TABLAS!$D$11:$E$17,2,FALSE))</f>
        <v>0</v>
      </c>
    </row>
    <row r="64" spans="2:58" x14ac:dyDescent="0.25">
      <c r="B64" s="63"/>
      <c r="C64" s="203"/>
      <c r="D64" s="204"/>
      <c r="E64" s="68" t="s">
        <v>249</v>
      </c>
      <c r="F64" s="68"/>
      <c r="G64" s="68"/>
      <c r="H64" s="68"/>
      <c r="I64" s="68"/>
      <c r="J64" s="68"/>
      <c r="K64" s="68"/>
      <c r="L64" s="68"/>
      <c r="M64" s="68"/>
      <c r="N64" s="68"/>
      <c r="O64" s="68"/>
      <c r="P64" s="68"/>
      <c r="Q64" s="68"/>
      <c r="R64" s="119" t="s">
        <v>238</v>
      </c>
      <c r="S64" s="120"/>
      <c r="T64" s="205"/>
      <c r="U64" s="204"/>
      <c r="V64" s="68" t="s">
        <v>250</v>
      </c>
      <c r="W64" s="68"/>
      <c r="X64" s="68"/>
      <c r="Y64" s="68"/>
      <c r="Z64" s="68"/>
      <c r="AA64" s="68"/>
      <c r="AB64" s="68"/>
      <c r="AC64" s="68"/>
      <c r="AD64" s="68"/>
      <c r="AE64" s="68"/>
      <c r="AF64" s="68"/>
      <c r="AG64" s="68"/>
      <c r="AH64" s="68"/>
      <c r="AI64" s="104" t="s">
        <v>238</v>
      </c>
      <c r="AJ64" s="63"/>
      <c r="AQ64" s="169" t="b">
        <v>0</v>
      </c>
      <c r="AR64" s="170">
        <f>IF(AQ64=FALSE,0,VLOOKUP(R64,TABLAS!$A$11:$B$15,2,FALSE))</f>
        <v>0</v>
      </c>
      <c r="AW64" s="170" t="b">
        <v>0</v>
      </c>
      <c r="AX64" s="170">
        <f>IF(AW64=FALSE,0,VLOOKUP(AI64,TABLAS!$D$11:$E$17,2,FALSE))</f>
        <v>0</v>
      </c>
    </row>
    <row r="65" spans="2:52" x14ac:dyDescent="0.25">
      <c r="B65" s="63"/>
      <c r="C65" s="201"/>
      <c r="D65" s="202"/>
      <c r="E65" s="105" t="s">
        <v>251</v>
      </c>
      <c r="F65" s="105"/>
      <c r="G65" s="105"/>
      <c r="H65" s="105"/>
      <c r="I65" s="105"/>
      <c r="J65" s="105"/>
      <c r="K65" s="105"/>
      <c r="L65" s="105"/>
      <c r="M65" s="105"/>
      <c r="N65" s="105"/>
      <c r="O65" s="105"/>
      <c r="P65" s="105"/>
      <c r="Q65" s="105"/>
      <c r="R65" s="121" t="s">
        <v>239</v>
      </c>
      <c r="S65" s="120"/>
      <c r="T65" s="206"/>
      <c r="U65" s="202"/>
      <c r="V65" s="105" t="s">
        <v>252</v>
      </c>
      <c r="W65" s="105"/>
      <c r="X65" s="105"/>
      <c r="Y65" s="105"/>
      <c r="Z65" s="105"/>
      <c r="AA65" s="105"/>
      <c r="AB65" s="105"/>
      <c r="AC65" s="105"/>
      <c r="AD65" s="105"/>
      <c r="AE65" s="105"/>
      <c r="AF65" s="105"/>
      <c r="AG65" s="105"/>
      <c r="AH65" s="105"/>
      <c r="AI65" s="107" t="s">
        <v>239</v>
      </c>
      <c r="AJ65" s="63"/>
      <c r="AQ65" s="169" t="b">
        <v>0</v>
      </c>
      <c r="AR65" s="170">
        <f>IF(AQ65=FALSE,0,VLOOKUP(R65,TABLAS!$A$11:$B$15,2,FALSE))</f>
        <v>0</v>
      </c>
      <c r="AW65" s="170" t="b">
        <v>0</v>
      </c>
      <c r="AX65" s="170">
        <f>IF(AW65=FALSE,0,VLOOKUP(AI65,TABLAS!$D$11:$E$17,2,FALSE))</f>
        <v>0</v>
      </c>
    </row>
    <row r="66" spans="2:52" ht="6" customHeight="1" thickBot="1" x14ac:dyDescent="0.3">
      <c r="B66" s="63"/>
      <c r="C66" s="94"/>
      <c r="D66" s="95"/>
      <c r="E66" s="95"/>
      <c r="F66" s="95"/>
      <c r="G66" s="95"/>
      <c r="H66" s="95"/>
      <c r="I66" s="95"/>
      <c r="J66" s="95"/>
      <c r="K66" s="95"/>
      <c r="L66" s="95"/>
      <c r="M66" s="95"/>
      <c r="N66" s="95"/>
      <c r="O66" s="95"/>
      <c r="P66" s="95"/>
      <c r="Q66" s="95"/>
      <c r="R66" s="122"/>
      <c r="S66" s="95"/>
      <c r="T66" s="95"/>
      <c r="U66" s="95"/>
      <c r="V66" s="95"/>
      <c r="W66" s="95"/>
      <c r="X66" s="95"/>
      <c r="Y66" s="95"/>
      <c r="Z66" s="95"/>
      <c r="AA66" s="95"/>
      <c r="AB66" s="95"/>
      <c r="AC66" s="95"/>
      <c r="AD66" s="95"/>
      <c r="AE66" s="95"/>
      <c r="AF66" s="95"/>
      <c r="AG66" s="95"/>
      <c r="AH66" s="95"/>
      <c r="AI66" s="108"/>
      <c r="AJ66" s="63"/>
    </row>
    <row r="67" spans="2:52" x14ac:dyDescent="0.25">
      <c r="B67" s="63"/>
      <c r="C67" s="115" t="s">
        <v>253</v>
      </c>
      <c r="D67" s="97"/>
      <c r="E67" s="97"/>
      <c r="F67" s="97"/>
      <c r="G67" s="97"/>
      <c r="H67" s="97"/>
      <c r="I67" s="97"/>
      <c r="J67" s="97"/>
      <c r="K67" s="97"/>
      <c r="L67" s="97"/>
      <c r="M67" s="97"/>
      <c r="N67" s="97"/>
      <c r="O67" s="97"/>
      <c r="P67" s="97"/>
      <c r="Q67" s="97"/>
      <c r="R67" s="116"/>
      <c r="S67" s="68"/>
      <c r="T67" s="117" t="s">
        <v>258</v>
      </c>
      <c r="U67" s="97"/>
      <c r="V67" s="97"/>
      <c r="W67" s="97"/>
      <c r="X67" s="97"/>
      <c r="Y67" s="97"/>
      <c r="Z67" s="97"/>
      <c r="AA67" s="97"/>
      <c r="AB67" s="97"/>
      <c r="AC67" s="97"/>
      <c r="AD67" s="97"/>
      <c r="AE67" s="97"/>
      <c r="AF67" s="97"/>
      <c r="AG67" s="97"/>
      <c r="AH67" s="97"/>
      <c r="AI67" s="118"/>
      <c r="AJ67" s="63"/>
      <c r="AR67" s="173" t="s">
        <v>253</v>
      </c>
      <c r="AX67" s="173" t="s">
        <v>258</v>
      </c>
    </row>
    <row r="68" spans="2:52" x14ac:dyDescent="0.25">
      <c r="B68" s="63"/>
      <c r="C68" s="203"/>
      <c r="D68" s="204"/>
      <c r="E68" s="68" t="s">
        <v>254</v>
      </c>
      <c r="F68" s="68"/>
      <c r="G68" s="68"/>
      <c r="H68" s="68"/>
      <c r="I68" s="68"/>
      <c r="J68" s="68"/>
      <c r="K68" s="68"/>
      <c r="L68" s="73"/>
      <c r="M68" s="68"/>
      <c r="N68" s="68"/>
      <c r="O68" s="68"/>
      <c r="P68" s="68"/>
      <c r="Q68" s="68"/>
      <c r="R68" s="123" t="s">
        <v>219</v>
      </c>
      <c r="S68" s="95"/>
      <c r="T68" s="205"/>
      <c r="U68" s="204"/>
      <c r="V68" s="68" t="s">
        <v>259</v>
      </c>
      <c r="W68" s="95"/>
      <c r="X68" s="68"/>
      <c r="Y68" s="68"/>
      <c r="Z68" s="68"/>
      <c r="AA68" s="68"/>
      <c r="AB68" s="68"/>
      <c r="AC68" s="73"/>
      <c r="AD68" s="68"/>
      <c r="AE68" s="68"/>
      <c r="AF68" s="68"/>
      <c r="AG68" s="68"/>
      <c r="AH68" s="68"/>
      <c r="AI68" s="104" t="s">
        <v>219</v>
      </c>
      <c r="AJ68" s="63"/>
      <c r="AQ68" s="169" t="b">
        <v>0</v>
      </c>
      <c r="AR68" s="170">
        <f>IF(AQ68=FALSE,0,VLOOKUP(R68,TABLAS!$G$11:$H$14,2,FALSE))</f>
        <v>0</v>
      </c>
      <c r="AS68" s="170" t="s">
        <v>266</v>
      </c>
      <c r="AT68" s="170">
        <f>MAX(AR68:AR71)</f>
        <v>0</v>
      </c>
      <c r="AW68" s="170" t="b">
        <v>0</v>
      </c>
      <c r="AX68" s="170">
        <f>IF(AW68=FALSE,0,VLOOKUP(AI68,TABLAS!$J$11:$K$14,2,FALSE))</f>
        <v>0</v>
      </c>
      <c r="AY68" s="170" t="s">
        <v>266</v>
      </c>
      <c r="AZ68" s="170">
        <f>MAX(AX68:AX71)</f>
        <v>0</v>
      </c>
    </row>
    <row r="69" spans="2:52" x14ac:dyDescent="0.25">
      <c r="B69" s="63"/>
      <c r="C69" s="203"/>
      <c r="D69" s="204"/>
      <c r="E69" s="68" t="s">
        <v>255</v>
      </c>
      <c r="F69" s="68"/>
      <c r="G69" s="68"/>
      <c r="H69" s="68"/>
      <c r="I69" s="68"/>
      <c r="J69" s="68"/>
      <c r="K69" s="68"/>
      <c r="L69" s="68"/>
      <c r="M69" s="68"/>
      <c r="N69" s="68"/>
      <c r="O69" s="68"/>
      <c r="P69" s="68"/>
      <c r="Q69" s="68"/>
      <c r="R69" s="123" t="s">
        <v>220</v>
      </c>
      <c r="S69" s="95"/>
      <c r="T69" s="205"/>
      <c r="U69" s="204"/>
      <c r="V69" s="68" t="s">
        <v>260</v>
      </c>
      <c r="W69" s="95"/>
      <c r="X69" s="68"/>
      <c r="Y69" s="68"/>
      <c r="Z69" s="68"/>
      <c r="AA69" s="68"/>
      <c r="AB69" s="68"/>
      <c r="AC69" s="68"/>
      <c r="AD69" s="68"/>
      <c r="AE69" s="68"/>
      <c r="AF69" s="68"/>
      <c r="AG69" s="68"/>
      <c r="AH69" s="68"/>
      <c r="AI69" s="104" t="s">
        <v>220</v>
      </c>
      <c r="AJ69" s="63"/>
      <c r="AQ69" s="169" t="b">
        <v>0</v>
      </c>
      <c r="AR69" s="170">
        <f>IF(AQ69=FALSE,0,VLOOKUP(R69,TABLAS!$G$11:$H$14,2,FALSE))</f>
        <v>0</v>
      </c>
      <c r="AW69" s="170" t="b">
        <v>0</v>
      </c>
      <c r="AX69" s="170">
        <f>IF(AW69=FALSE,0,VLOOKUP(AI69,TABLAS!$J$11:$K$14,2,FALSE))</f>
        <v>0</v>
      </c>
    </row>
    <row r="70" spans="2:52" x14ac:dyDescent="0.25">
      <c r="B70" s="63"/>
      <c r="C70" s="203"/>
      <c r="D70" s="204"/>
      <c r="E70" s="68" t="s">
        <v>256</v>
      </c>
      <c r="F70" s="68"/>
      <c r="G70" s="68"/>
      <c r="H70" s="68"/>
      <c r="I70" s="68"/>
      <c r="J70" s="68"/>
      <c r="K70" s="68"/>
      <c r="L70" s="68"/>
      <c r="M70" s="68"/>
      <c r="N70" s="68"/>
      <c r="O70" s="68"/>
      <c r="P70" s="68"/>
      <c r="Q70" s="68"/>
      <c r="R70" s="123" t="s">
        <v>221</v>
      </c>
      <c r="S70" s="95"/>
      <c r="T70" s="205"/>
      <c r="U70" s="204"/>
      <c r="V70" s="124" t="s">
        <v>261</v>
      </c>
      <c r="W70" s="95"/>
      <c r="X70" s="68"/>
      <c r="Y70" s="68"/>
      <c r="Z70" s="68"/>
      <c r="AA70" s="68"/>
      <c r="AB70" s="68"/>
      <c r="AC70" s="68"/>
      <c r="AD70" s="68"/>
      <c r="AE70" s="68"/>
      <c r="AF70" s="68"/>
      <c r="AG70" s="68"/>
      <c r="AH70" s="68"/>
      <c r="AI70" s="104" t="s">
        <v>221</v>
      </c>
      <c r="AJ70" s="63"/>
      <c r="AQ70" s="169" t="b">
        <v>0</v>
      </c>
      <c r="AR70" s="170">
        <f>IF(AQ70=FALSE,0,VLOOKUP(R70,TABLAS!$G$11:$H$14,2,FALSE))</f>
        <v>0</v>
      </c>
      <c r="AW70" s="170" t="b">
        <v>0</v>
      </c>
      <c r="AX70" s="170">
        <f>IF(AW70=FALSE,0,VLOOKUP(AI70,TABLAS!$J$11:$K$14,2,FALSE))</f>
        <v>0</v>
      </c>
    </row>
    <row r="71" spans="2:52" x14ac:dyDescent="0.25">
      <c r="B71" s="63"/>
      <c r="C71" s="201"/>
      <c r="D71" s="202"/>
      <c r="E71" s="105" t="s">
        <v>257</v>
      </c>
      <c r="F71" s="105"/>
      <c r="G71" s="105"/>
      <c r="H71" s="105"/>
      <c r="I71" s="105"/>
      <c r="J71" s="105"/>
      <c r="K71" s="105"/>
      <c r="L71" s="105"/>
      <c r="M71" s="105"/>
      <c r="N71" s="105"/>
      <c r="O71" s="105"/>
      <c r="P71" s="105"/>
      <c r="Q71" s="105"/>
      <c r="R71" s="125" t="s">
        <v>238</v>
      </c>
      <c r="S71" s="95"/>
      <c r="T71" s="206"/>
      <c r="U71" s="202"/>
      <c r="V71" s="126" t="s">
        <v>262</v>
      </c>
      <c r="W71" s="127"/>
      <c r="X71" s="105"/>
      <c r="Y71" s="105"/>
      <c r="Z71" s="105"/>
      <c r="AA71" s="105"/>
      <c r="AB71" s="105"/>
      <c r="AC71" s="105"/>
      <c r="AD71" s="105"/>
      <c r="AE71" s="105"/>
      <c r="AF71" s="105"/>
      <c r="AG71" s="105"/>
      <c r="AH71" s="105"/>
      <c r="AI71" s="107" t="s">
        <v>238</v>
      </c>
      <c r="AJ71" s="63"/>
      <c r="AQ71" s="169" t="b">
        <v>0</v>
      </c>
      <c r="AR71" s="170">
        <f>IF(AQ71=FALSE,0,VLOOKUP(R71,TABLAS!$G$11:$H$14,2,FALSE))</f>
        <v>0</v>
      </c>
      <c r="AW71" s="170" t="b">
        <v>0</v>
      </c>
      <c r="AX71" s="170">
        <f>IF(AW71=FALSE,0,VLOOKUP(AI71,TABLAS!$J$11:$K$14,2,FALSE))</f>
        <v>0</v>
      </c>
    </row>
    <row r="72" spans="2:52" ht="6" customHeight="1" thickBot="1" x14ac:dyDescent="0.3">
      <c r="B72" s="63"/>
      <c r="C72" s="94"/>
      <c r="D72" s="95"/>
      <c r="E72" s="95"/>
      <c r="F72" s="95"/>
      <c r="G72" s="95"/>
      <c r="H72" s="95"/>
      <c r="I72" s="95"/>
      <c r="J72" s="95"/>
      <c r="K72" s="95"/>
      <c r="L72" s="95"/>
      <c r="M72" s="95"/>
      <c r="N72" s="95"/>
      <c r="O72" s="95"/>
      <c r="P72" s="95"/>
      <c r="Q72" s="95"/>
      <c r="R72" s="122"/>
      <c r="S72" s="95"/>
      <c r="T72" s="95"/>
      <c r="U72" s="95"/>
      <c r="V72" s="95"/>
      <c r="W72" s="95"/>
      <c r="X72" s="95"/>
      <c r="Y72" s="95"/>
      <c r="Z72" s="95"/>
      <c r="AA72" s="95"/>
      <c r="AB72" s="95"/>
      <c r="AC72" s="95"/>
      <c r="AD72" s="95"/>
      <c r="AE72" s="95"/>
      <c r="AF72" s="95"/>
      <c r="AG72" s="95"/>
      <c r="AH72" s="95"/>
      <c r="AI72" s="108"/>
      <c r="AJ72" s="63"/>
    </row>
    <row r="73" spans="2:52" x14ac:dyDescent="0.25">
      <c r="B73" s="63"/>
      <c r="C73" s="115" t="s">
        <v>267</v>
      </c>
      <c r="D73" s="97"/>
      <c r="E73" s="97"/>
      <c r="F73" s="97"/>
      <c r="G73" s="97"/>
      <c r="H73" s="97"/>
      <c r="I73" s="97"/>
      <c r="J73" s="97"/>
      <c r="K73" s="97"/>
      <c r="L73" s="97"/>
      <c r="M73" s="97"/>
      <c r="N73" s="97"/>
      <c r="O73" s="97"/>
      <c r="P73" s="97"/>
      <c r="Q73" s="97"/>
      <c r="R73" s="116"/>
      <c r="S73" s="68"/>
      <c r="T73" s="117" t="s">
        <v>271</v>
      </c>
      <c r="U73" s="97"/>
      <c r="V73" s="97"/>
      <c r="W73" s="97"/>
      <c r="X73" s="97"/>
      <c r="Y73" s="97"/>
      <c r="Z73" s="97"/>
      <c r="AA73" s="97"/>
      <c r="AB73" s="97"/>
      <c r="AC73" s="97"/>
      <c r="AD73" s="97"/>
      <c r="AE73" s="97"/>
      <c r="AF73" s="97"/>
      <c r="AG73" s="97"/>
      <c r="AH73" s="97"/>
      <c r="AI73" s="128" t="s">
        <v>276</v>
      </c>
      <c r="AJ73" s="63"/>
      <c r="AR73" s="173" t="s">
        <v>267</v>
      </c>
      <c r="AX73" s="173" t="s">
        <v>271</v>
      </c>
    </row>
    <row r="74" spans="2:52" x14ac:dyDescent="0.25">
      <c r="B74" s="63"/>
      <c r="C74" s="203"/>
      <c r="D74" s="204"/>
      <c r="E74" s="68" t="s">
        <v>268</v>
      </c>
      <c r="F74" s="95"/>
      <c r="G74" s="68"/>
      <c r="H74" s="68"/>
      <c r="I74" s="68"/>
      <c r="J74" s="68"/>
      <c r="K74" s="68"/>
      <c r="L74" s="68"/>
      <c r="M74" s="68"/>
      <c r="N74" s="68"/>
      <c r="O74" s="68"/>
      <c r="P74" s="68"/>
      <c r="Q74" s="68"/>
      <c r="R74" s="123" t="s">
        <v>219</v>
      </c>
      <c r="S74" s="95"/>
      <c r="T74" s="205"/>
      <c r="U74" s="204"/>
      <c r="V74" s="68" t="s">
        <v>272</v>
      </c>
      <c r="W74" s="95"/>
      <c r="X74" s="68"/>
      <c r="Y74" s="68"/>
      <c r="Z74" s="68"/>
      <c r="AA74" s="68"/>
      <c r="AB74" s="68"/>
      <c r="AC74" s="73"/>
      <c r="AD74" s="68"/>
      <c r="AE74" s="68"/>
      <c r="AF74" s="68"/>
      <c r="AG74" s="68"/>
      <c r="AH74" s="68"/>
      <c r="AI74" s="104" t="s">
        <v>219</v>
      </c>
      <c r="AJ74" s="63"/>
      <c r="AQ74" s="169" t="b">
        <v>0</v>
      </c>
      <c r="AR74" s="170">
        <f>IF(AQ74=FALSE,0,VLOOKUP(R74,TABLAS!$A$19:$B$21,2,FALSE))</f>
        <v>0</v>
      </c>
      <c r="AS74" s="170" t="s">
        <v>277</v>
      </c>
      <c r="AT74" s="170">
        <f>MAX(AR74:AR76)</f>
        <v>0</v>
      </c>
      <c r="AW74" s="170" t="b">
        <v>0</v>
      </c>
      <c r="AX74" s="170">
        <f>IF(AW74=FALSE,0,VLOOKUP(AI74,TABLAS!$D$19:$E$23,2,FALSE))</f>
        <v>0</v>
      </c>
      <c r="AY74" s="170" t="s">
        <v>277</v>
      </c>
      <c r="AZ74" s="170">
        <f>VLOOKUP(AI73,TABLAS!$D$19:$E$23,2,FALSE)-SUM(AX74:AX77)</f>
        <v>2</v>
      </c>
    </row>
    <row r="75" spans="2:52" x14ac:dyDescent="0.25">
      <c r="B75" s="63"/>
      <c r="C75" s="203"/>
      <c r="D75" s="204"/>
      <c r="E75" s="68" t="s">
        <v>269</v>
      </c>
      <c r="F75" s="95"/>
      <c r="G75" s="68"/>
      <c r="H75" s="68"/>
      <c r="I75" s="68"/>
      <c r="J75" s="68"/>
      <c r="K75" s="68"/>
      <c r="L75" s="68"/>
      <c r="M75" s="68"/>
      <c r="N75" s="68"/>
      <c r="O75" s="68"/>
      <c r="P75" s="68"/>
      <c r="Q75" s="68"/>
      <c r="R75" s="123" t="s">
        <v>220</v>
      </c>
      <c r="S75" s="95"/>
      <c r="T75" s="205"/>
      <c r="U75" s="204"/>
      <c r="V75" s="68" t="s">
        <v>273</v>
      </c>
      <c r="W75" s="95"/>
      <c r="X75" s="68"/>
      <c r="Y75" s="68"/>
      <c r="Z75" s="68"/>
      <c r="AA75" s="68"/>
      <c r="AB75" s="68"/>
      <c r="AC75" s="68"/>
      <c r="AD75" s="68"/>
      <c r="AE75" s="68"/>
      <c r="AF75" s="68"/>
      <c r="AG75" s="68"/>
      <c r="AH75" s="68"/>
      <c r="AI75" s="104" t="s">
        <v>220</v>
      </c>
      <c r="AJ75" s="63"/>
      <c r="AQ75" s="169" t="b">
        <v>0</v>
      </c>
      <c r="AR75" s="170">
        <f>IF(AQ75=FALSE,0,VLOOKUP(R75,TABLAS!$A$19:$B$21,2,FALSE))</f>
        <v>0</v>
      </c>
      <c r="AW75" s="170" t="b">
        <v>0</v>
      </c>
      <c r="AX75" s="170">
        <f>IF(AW75=FALSE,0,VLOOKUP(AI75,TABLAS!$D$19:$E$23,2,FALSE))</f>
        <v>0</v>
      </c>
    </row>
    <row r="76" spans="2:52" x14ac:dyDescent="0.25">
      <c r="B76" s="63"/>
      <c r="C76" s="203"/>
      <c r="D76" s="204"/>
      <c r="E76" s="68" t="s">
        <v>270</v>
      </c>
      <c r="F76" s="95"/>
      <c r="G76" s="68"/>
      <c r="H76" s="68"/>
      <c r="I76" s="68"/>
      <c r="J76" s="68"/>
      <c r="K76" s="68"/>
      <c r="L76" s="68"/>
      <c r="M76" s="68"/>
      <c r="N76" s="68"/>
      <c r="O76" s="68"/>
      <c r="P76" s="68"/>
      <c r="Q76" s="68"/>
      <c r="R76" s="123" t="s">
        <v>221</v>
      </c>
      <c r="S76" s="95"/>
      <c r="T76" s="205"/>
      <c r="U76" s="204"/>
      <c r="V76" s="124" t="s">
        <v>274</v>
      </c>
      <c r="W76" s="95"/>
      <c r="X76" s="68"/>
      <c r="Y76" s="68"/>
      <c r="Z76" s="68"/>
      <c r="AA76" s="68"/>
      <c r="AB76" s="68"/>
      <c r="AC76" s="68"/>
      <c r="AD76" s="68"/>
      <c r="AE76" s="68"/>
      <c r="AF76" s="68"/>
      <c r="AG76" s="68"/>
      <c r="AH76" s="68"/>
      <c r="AI76" s="104" t="s">
        <v>221</v>
      </c>
      <c r="AJ76" s="63"/>
      <c r="AQ76" s="169" t="b">
        <v>0</v>
      </c>
      <c r="AR76" s="170">
        <f>IF(AQ76=FALSE,0,VLOOKUP(R76,TABLAS!$A$19:$B$21,2,FALSE))</f>
        <v>0</v>
      </c>
      <c r="AW76" s="170" t="b">
        <v>0</v>
      </c>
      <c r="AX76" s="170">
        <f>IF(AW76=FALSE,0,VLOOKUP(AI76,TABLAS!$D$19:$E$23,2,FALSE))</f>
        <v>0</v>
      </c>
    </row>
    <row r="77" spans="2:52" x14ac:dyDescent="0.25">
      <c r="B77" s="63"/>
      <c r="C77" s="129"/>
      <c r="D77" s="105"/>
      <c r="E77" s="105"/>
      <c r="F77" s="105"/>
      <c r="G77" s="105"/>
      <c r="H77" s="105"/>
      <c r="I77" s="105"/>
      <c r="J77" s="105"/>
      <c r="K77" s="105"/>
      <c r="L77" s="105"/>
      <c r="M77" s="105"/>
      <c r="N77" s="105"/>
      <c r="O77" s="105"/>
      <c r="P77" s="105"/>
      <c r="Q77" s="105"/>
      <c r="R77" s="130"/>
      <c r="S77" s="95"/>
      <c r="T77" s="206"/>
      <c r="U77" s="202"/>
      <c r="V77" s="126" t="s">
        <v>275</v>
      </c>
      <c r="W77" s="127"/>
      <c r="X77" s="105"/>
      <c r="Y77" s="105"/>
      <c r="Z77" s="105"/>
      <c r="AA77" s="105"/>
      <c r="AB77" s="105"/>
      <c r="AC77" s="105"/>
      <c r="AD77" s="105"/>
      <c r="AE77" s="105"/>
      <c r="AF77" s="105"/>
      <c r="AG77" s="105"/>
      <c r="AH77" s="105"/>
      <c r="AI77" s="107" t="s">
        <v>238</v>
      </c>
      <c r="AJ77" s="63"/>
      <c r="AW77" s="170" t="b">
        <v>0</v>
      </c>
      <c r="AX77" s="170">
        <f>IF(AW77=FALSE,0,VLOOKUP(AI77,TABLAS!$D$19:$E$23,2,FALSE))</f>
        <v>0</v>
      </c>
    </row>
    <row r="78" spans="2:52" ht="6" customHeight="1" x14ac:dyDescent="0.25">
      <c r="B78" s="63"/>
      <c r="C78" s="94"/>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131"/>
      <c r="AJ78" s="63"/>
    </row>
    <row r="79" spans="2:52" ht="15" customHeight="1" x14ac:dyDescent="0.25">
      <c r="B79" s="63"/>
      <c r="C79" s="215"/>
      <c r="D79" s="216"/>
      <c r="E79" s="132"/>
      <c r="F79" s="217" t="s">
        <v>278</v>
      </c>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8"/>
      <c r="AJ79" s="63"/>
      <c r="AQ79" s="169" t="b">
        <v>0</v>
      </c>
      <c r="AR79" s="170" t="s">
        <v>296</v>
      </c>
      <c r="AT79" s="170">
        <f>IF(AQ79=FALSE,0,4)</f>
        <v>0</v>
      </c>
    </row>
    <row r="80" spans="2:52" ht="6" customHeight="1" x14ac:dyDescent="0.25">
      <c r="B80" s="63"/>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6"/>
      <c r="AJ80" s="63"/>
    </row>
    <row r="81" spans="2:52" x14ac:dyDescent="0.25">
      <c r="B81" s="63"/>
      <c r="C81" s="215"/>
      <c r="D81" s="216"/>
      <c r="E81" s="133"/>
      <c r="F81" s="219" t="s">
        <v>279</v>
      </c>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20"/>
      <c r="AJ81" s="63"/>
      <c r="AQ81" s="169" t="b">
        <v>0</v>
      </c>
      <c r="AR81" s="170" t="s">
        <v>294</v>
      </c>
      <c r="AT81" s="170">
        <f>IF(AQ81=FALSE,0,2)</f>
        <v>0</v>
      </c>
    </row>
    <row r="82" spans="2:52" ht="6" customHeight="1" x14ac:dyDescent="0.25">
      <c r="B82" s="63"/>
      <c r="C82" s="94"/>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6"/>
      <c r="AJ82" s="63"/>
    </row>
    <row r="83" spans="2:52" ht="15" customHeight="1" x14ac:dyDescent="0.25">
      <c r="B83" s="63"/>
      <c r="C83" s="211" t="s">
        <v>280</v>
      </c>
      <c r="D83" s="209"/>
      <c r="E83" s="209"/>
      <c r="F83" s="209"/>
      <c r="G83" s="209"/>
      <c r="H83" s="209"/>
      <c r="I83" s="209"/>
      <c r="J83" s="209"/>
      <c r="K83" s="209"/>
      <c r="L83" s="209"/>
      <c r="M83" s="209"/>
      <c r="N83" s="209"/>
      <c r="O83" s="209"/>
      <c r="P83" s="209"/>
      <c r="Q83" s="207" t="s">
        <v>281</v>
      </c>
      <c r="R83" s="207"/>
      <c r="S83" s="207"/>
      <c r="T83" s="209" t="s">
        <v>282</v>
      </c>
      <c r="U83" s="209"/>
      <c r="V83" s="209"/>
      <c r="W83" s="209"/>
      <c r="X83" s="209"/>
      <c r="Y83" s="209"/>
      <c r="Z83" s="209"/>
      <c r="AA83" s="209"/>
      <c r="AB83" s="209"/>
      <c r="AC83" s="209"/>
      <c r="AD83" s="209"/>
      <c r="AE83" s="134"/>
      <c r="AF83" s="213"/>
      <c r="AG83" s="213"/>
      <c r="AH83" s="213"/>
      <c r="AI83" s="135"/>
      <c r="AJ83" s="63"/>
      <c r="AQ83" s="169" t="b">
        <v>0</v>
      </c>
      <c r="AT83" s="174">
        <f>IF(AQ83=FALSE,1,1.5)</f>
        <v>1</v>
      </c>
    </row>
    <row r="84" spans="2:52" x14ac:dyDescent="0.25">
      <c r="B84" s="63"/>
      <c r="C84" s="212"/>
      <c r="D84" s="210"/>
      <c r="E84" s="210"/>
      <c r="F84" s="210"/>
      <c r="G84" s="210"/>
      <c r="H84" s="210"/>
      <c r="I84" s="210"/>
      <c r="J84" s="210"/>
      <c r="K84" s="210"/>
      <c r="L84" s="210"/>
      <c r="M84" s="210"/>
      <c r="N84" s="210"/>
      <c r="O84" s="210"/>
      <c r="P84" s="210"/>
      <c r="Q84" s="208"/>
      <c r="R84" s="208"/>
      <c r="S84" s="208"/>
      <c r="T84" s="210"/>
      <c r="U84" s="210"/>
      <c r="V84" s="210"/>
      <c r="W84" s="210"/>
      <c r="X84" s="210"/>
      <c r="Y84" s="210"/>
      <c r="Z84" s="210"/>
      <c r="AA84" s="210"/>
      <c r="AB84" s="210"/>
      <c r="AC84" s="210"/>
      <c r="AD84" s="210"/>
      <c r="AE84" s="136"/>
      <c r="AF84" s="214"/>
      <c r="AG84" s="214"/>
      <c r="AH84" s="214"/>
      <c r="AI84" s="137"/>
      <c r="AJ84" s="63"/>
    </row>
    <row r="85" spans="2:52" ht="6" customHeight="1" x14ac:dyDescent="0.25">
      <c r="B85" s="63"/>
      <c r="C85" s="94"/>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6"/>
      <c r="AJ85" s="63"/>
    </row>
    <row r="86" spans="2:52" x14ac:dyDescent="0.25">
      <c r="B86" s="63"/>
      <c r="C86" s="80" t="s">
        <v>318</v>
      </c>
      <c r="D86" s="81"/>
      <c r="E86" s="81"/>
      <c r="F86" s="81"/>
      <c r="G86" s="81"/>
      <c r="H86" s="81"/>
      <c r="I86" s="81"/>
      <c r="J86" s="81"/>
      <c r="K86" s="81"/>
      <c r="L86" s="81"/>
      <c r="M86" s="138"/>
      <c r="N86" s="81"/>
      <c r="O86" s="81"/>
      <c r="P86" s="81"/>
      <c r="Q86" s="81"/>
      <c r="R86" s="81"/>
      <c r="S86" s="81"/>
      <c r="T86" s="81"/>
      <c r="U86" s="81"/>
      <c r="V86" s="81"/>
      <c r="W86" s="81"/>
      <c r="X86" s="81"/>
      <c r="Y86" s="81"/>
      <c r="Z86" s="81"/>
      <c r="AA86" s="81"/>
      <c r="AB86" s="81"/>
      <c r="AC86" s="81"/>
      <c r="AD86" s="81"/>
      <c r="AE86" s="81"/>
      <c r="AF86" s="81"/>
      <c r="AG86" s="81"/>
      <c r="AH86" s="81"/>
      <c r="AI86" s="139"/>
      <c r="AJ86" s="63"/>
    </row>
    <row r="87" spans="2:52" ht="6" customHeight="1" x14ac:dyDescent="0.25">
      <c r="B87" s="63"/>
      <c r="C87" s="140"/>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141"/>
      <c r="AJ87" s="63"/>
    </row>
    <row r="88" spans="2:52" x14ac:dyDescent="0.25">
      <c r="B88" s="63"/>
      <c r="C88" s="75" t="s">
        <v>319</v>
      </c>
      <c r="D88" s="76"/>
      <c r="E88" s="76"/>
      <c r="F88" s="76"/>
      <c r="G88" s="76"/>
      <c r="H88" s="76"/>
      <c r="I88" s="76"/>
      <c r="J88" s="76"/>
      <c r="K88" s="76"/>
      <c r="L88" s="76"/>
      <c r="M88" s="102"/>
      <c r="N88" s="76"/>
      <c r="O88" s="76"/>
      <c r="P88" s="76"/>
      <c r="Q88" s="76"/>
      <c r="R88" s="76"/>
      <c r="S88" s="76"/>
      <c r="T88" s="76"/>
      <c r="U88" s="76"/>
      <c r="V88" s="76"/>
      <c r="W88" s="76"/>
      <c r="X88" s="76"/>
      <c r="Y88" s="76"/>
      <c r="Z88" s="76"/>
      <c r="AA88" s="76"/>
      <c r="AB88" s="76"/>
      <c r="AC88" s="76"/>
      <c r="AD88" s="76"/>
      <c r="AE88" s="76"/>
      <c r="AF88" s="76"/>
      <c r="AG88" s="76"/>
      <c r="AH88" s="76"/>
      <c r="AI88" s="103"/>
      <c r="AJ88" s="63"/>
    </row>
    <row r="89" spans="2:52" x14ac:dyDescent="0.25">
      <c r="B89" s="63"/>
      <c r="C89" s="203"/>
      <c r="D89" s="204"/>
      <c r="E89" s="142" t="s">
        <v>320</v>
      </c>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104" t="s">
        <v>219</v>
      </c>
      <c r="AJ89" s="63"/>
      <c r="AQ89" s="169" t="b">
        <v>0</v>
      </c>
      <c r="AR89" s="174">
        <f>IF(AQ89=FALSE,0,VLOOKUP(AI89,TABLAS!$A$28:$B$31,2,FALSE))</f>
        <v>0</v>
      </c>
      <c r="AS89" s="170" t="s">
        <v>300</v>
      </c>
      <c r="AT89" s="174">
        <f>MAX(AR89:AR92)</f>
        <v>0</v>
      </c>
    </row>
    <row r="90" spans="2:52" x14ac:dyDescent="0.25">
      <c r="B90" s="63"/>
      <c r="C90" s="203"/>
      <c r="D90" s="204"/>
      <c r="E90" s="142" t="s">
        <v>321</v>
      </c>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104" t="s">
        <v>220</v>
      </c>
      <c r="AJ90" s="63"/>
      <c r="AQ90" s="169" t="b">
        <v>0</v>
      </c>
      <c r="AR90" s="174">
        <f>IF(AQ90=FALSE,0,VLOOKUP(AI90,TABLAS!$A$28:$B$31,2,FALSE))</f>
        <v>0</v>
      </c>
    </row>
    <row r="91" spans="2:52" x14ac:dyDescent="0.25">
      <c r="B91" s="63"/>
      <c r="C91" s="203"/>
      <c r="D91" s="204"/>
      <c r="E91" s="142" t="s">
        <v>322</v>
      </c>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104" t="s">
        <v>221</v>
      </c>
      <c r="AJ91" s="63"/>
      <c r="AQ91" s="169" t="b">
        <v>0</v>
      </c>
      <c r="AR91" s="174">
        <f>IF(AQ91=FALSE,0,VLOOKUP(AI91,TABLAS!$A$28:$B$31,2,FALSE))</f>
        <v>0</v>
      </c>
    </row>
    <row r="92" spans="2:52" x14ac:dyDescent="0.25">
      <c r="B92" s="63"/>
      <c r="C92" s="201"/>
      <c r="D92" s="202"/>
      <c r="E92" s="106" t="s">
        <v>323</v>
      </c>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07" t="s">
        <v>238</v>
      </c>
      <c r="AJ92" s="63"/>
      <c r="AQ92" s="169" t="b">
        <v>0</v>
      </c>
      <c r="AR92" s="174">
        <f>IF(AQ92=FALSE,0,VLOOKUP(AI92,TABLAS!$A$28:$B$31,2,FALSE))</f>
        <v>0</v>
      </c>
    </row>
    <row r="93" spans="2:52" ht="6" customHeight="1" thickBot="1" x14ac:dyDescent="0.3">
      <c r="B93" s="63"/>
      <c r="C93" s="94"/>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108"/>
      <c r="AJ93" s="63"/>
    </row>
    <row r="94" spans="2:52" x14ac:dyDescent="0.25">
      <c r="B94" s="63"/>
      <c r="C94" s="115" t="s">
        <v>324</v>
      </c>
      <c r="D94" s="97"/>
      <c r="E94" s="97"/>
      <c r="F94" s="97"/>
      <c r="G94" s="97"/>
      <c r="H94" s="97"/>
      <c r="I94" s="97"/>
      <c r="J94" s="97"/>
      <c r="K94" s="97"/>
      <c r="L94" s="97"/>
      <c r="M94" s="97"/>
      <c r="N94" s="97"/>
      <c r="O94" s="97"/>
      <c r="P94" s="97"/>
      <c r="Q94" s="97"/>
      <c r="R94" s="116"/>
      <c r="S94" s="68"/>
      <c r="T94" s="117" t="s">
        <v>325</v>
      </c>
      <c r="U94" s="97"/>
      <c r="V94" s="97"/>
      <c r="W94" s="97"/>
      <c r="X94" s="97"/>
      <c r="Y94" s="97"/>
      <c r="Z94" s="97"/>
      <c r="AA94" s="97"/>
      <c r="AB94" s="97"/>
      <c r="AC94" s="97"/>
      <c r="AD94" s="97"/>
      <c r="AE94" s="97"/>
      <c r="AF94" s="97"/>
      <c r="AG94" s="97"/>
      <c r="AH94" s="97"/>
      <c r="AI94" s="143"/>
      <c r="AJ94" s="63"/>
      <c r="AR94" s="173" t="s">
        <v>324</v>
      </c>
      <c r="AX94" s="173" t="s">
        <v>325</v>
      </c>
    </row>
    <row r="95" spans="2:52" x14ac:dyDescent="0.25">
      <c r="B95" s="63"/>
      <c r="C95" s="203"/>
      <c r="D95" s="204"/>
      <c r="E95" s="68" t="s">
        <v>326</v>
      </c>
      <c r="F95" s="73"/>
      <c r="G95" s="73"/>
      <c r="H95" s="73"/>
      <c r="I95" s="73"/>
      <c r="J95" s="73"/>
      <c r="K95" s="73"/>
      <c r="L95" s="73"/>
      <c r="M95" s="73"/>
      <c r="N95" s="73"/>
      <c r="O95" s="73"/>
      <c r="P95" s="73"/>
      <c r="Q95" s="73"/>
      <c r="R95" s="123" t="s">
        <v>219</v>
      </c>
      <c r="S95" s="144"/>
      <c r="T95" s="205"/>
      <c r="U95" s="204"/>
      <c r="V95" s="68" t="s">
        <v>327</v>
      </c>
      <c r="W95" s="73"/>
      <c r="X95" s="73"/>
      <c r="Y95" s="73"/>
      <c r="Z95" s="73"/>
      <c r="AA95" s="73"/>
      <c r="AB95" s="73"/>
      <c r="AC95" s="73"/>
      <c r="AD95" s="73"/>
      <c r="AE95" s="73"/>
      <c r="AF95" s="73"/>
      <c r="AG95" s="73"/>
      <c r="AH95" s="73"/>
      <c r="AI95" s="104" t="s">
        <v>219</v>
      </c>
      <c r="AJ95" s="63"/>
      <c r="AQ95" s="169" t="b">
        <v>0</v>
      </c>
      <c r="AR95" s="175">
        <f>IF(AQ95=FALSE,0,VLOOKUP(R95,TABLAS!$D$28:$E$30,2,FALSE))</f>
        <v>0</v>
      </c>
      <c r="AS95" s="170" t="s">
        <v>302</v>
      </c>
      <c r="AT95" s="170">
        <f>MAX(AR95:AR97)</f>
        <v>0</v>
      </c>
      <c r="AW95" s="170" t="b">
        <v>0</v>
      </c>
      <c r="AX95" s="175">
        <f>IF(AW95=FALSE,0,VLOOKUP(AI95,TABLAS!$G$28:$H$30,2,FALSE))</f>
        <v>0</v>
      </c>
      <c r="AY95" s="170" t="s">
        <v>336</v>
      </c>
      <c r="AZ95" s="170">
        <f>MAX(AX95:AX97)</f>
        <v>0</v>
      </c>
    </row>
    <row r="96" spans="2:52" x14ac:dyDescent="0.25">
      <c r="B96" s="63"/>
      <c r="C96" s="203"/>
      <c r="D96" s="204"/>
      <c r="E96" s="68" t="s">
        <v>328</v>
      </c>
      <c r="F96" s="73"/>
      <c r="G96" s="73"/>
      <c r="H96" s="73"/>
      <c r="I96" s="73"/>
      <c r="J96" s="73"/>
      <c r="K96" s="73"/>
      <c r="L96" s="73"/>
      <c r="M96" s="73"/>
      <c r="N96" s="73"/>
      <c r="O96" s="73"/>
      <c r="P96" s="73"/>
      <c r="Q96" s="73"/>
      <c r="R96" s="123" t="s">
        <v>220</v>
      </c>
      <c r="S96" s="144"/>
      <c r="T96" s="205"/>
      <c r="U96" s="204"/>
      <c r="V96" s="68" t="s">
        <v>329</v>
      </c>
      <c r="W96" s="73"/>
      <c r="X96" s="73"/>
      <c r="Y96" s="73"/>
      <c r="Z96" s="73"/>
      <c r="AA96" s="73"/>
      <c r="AB96" s="73"/>
      <c r="AC96" s="73"/>
      <c r="AD96" s="73"/>
      <c r="AE96" s="73"/>
      <c r="AF96" s="73"/>
      <c r="AG96" s="73"/>
      <c r="AH96" s="73"/>
      <c r="AI96" s="104" t="s">
        <v>220</v>
      </c>
      <c r="AJ96" s="63"/>
      <c r="AQ96" s="169" t="b">
        <v>0</v>
      </c>
      <c r="AR96" s="175">
        <f>IF(AQ96=FALSE,0,VLOOKUP(R96,TABLAS!$D$28:$E$30,2,FALSE))</f>
        <v>0</v>
      </c>
      <c r="AW96" s="170" t="b">
        <v>0</v>
      </c>
      <c r="AX96" s="175">
        <f>IF(AW96=FALSE,0,VLOOKUP(AI96,TABLAS!$G$28:$H$30,2,FALSE))</f>
        <v>0</v>
      </c>
    </row>
    <row r="97" spans="2:50" x14ac:dyDescent="0.25">
      <c r="B97" s="63"/>
      <c r="C97" s="201"/>
      <c r="D97" s="202"/>
      <c r="E97" s="105" t="s">
        <v>330</v>
      </c>
      <c r="F97" s="136"/>
      <c r="G97" s="136"/>
      <c r="H97" s="136"/>
      <c r="I97" s="136"/>
      <c r="J97" s="136"/>
      <c r="K97" s="136"/>
      <c r="L97" s="136"/>
      <c r="M97" s="136"/>
      <c r="N97" s="136"/>
      <c r="O97" s="136"/>
      <c r="P97" s="136"/>
      <c r="Q97" s="136"/>
      <c r="R97" s="125" t="s">
        <v>221</v>
      </c>
      <c r="S97" s="144"/>
      <c r="T97" s="206"/>
      <c r="U97" s="202"/>
      <c r="V97" s="105" t="s">
        <v>331</v>
      </c>
      <c r="W97" s="136"/>
      <c r="X97" s="136"/>
      <c r="Y97" s="136"/>
      <c r="Z97" s="136"/>
      <c r="AA97" s="136"/>
      <c r="AB97" s="136"/>
      <c r="AC97" s="136"/>
      <c r="AD97" s="136"/>
      <c r="AE97" s="136"/>
      <c r="AF97" s="136"/>
      <c r="AG97" s="136"/>
      <c r="AH97" s="136"/>
      <c r="AI97" s="107" t="s">
        <v>221</v>
      </c>
      <c r="AJ97" s="63"/>
      <c r="AQ97" s="169" t="b">
        <v>0</v>
      </c>
      <c r="AR97" s="175">
        <f>IF(AQ97=FALSE,0,VLOOKUP(R97,TABLAS!$D$28:$E$30,2,FALSE))</f>
        <v>0</v>
      </c>
      <c r="AW97" s="170" t="b">
        <v>0</v>
      </c>
      <c r="AX97" s="175">
        <f>IF(AW97=FALSE,0,VLOOKUP(AI97,TABLAS!$G$28:$H$30,2,FALSE))</f>
        <v>0</v>
      </c>
    </row>
    <row r="98" spans="2:50" ht="6" customHeight="1" x14ac:dyDescent="0.25">
      <c r="B98" s="63"/>
      <c r="C98" s="140"/>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145"/>
      <c r="AJ98" s="63"/>
    </row>
    <row r="99" spans="2:50" x14ac:dyDescent="0.25">
      <c r="B99" s="63"/>
      <c r="C99" s="75" t="s">
        <v>332</v>
      </c>
      <c r="D99" s="76"/>
      <c r="E99" s="76"/>
      <c r="F99" s="76"/>
      <c r="G99" s="76"/>
      <c r="H99" s="76"/>
      <c r="I99" s="76"/>
      <c r="J99" s="76"/>
      <c r="K99" s="76"/>
      <c r="L99" s="76"/>
      <c r="M99" s="102"/>
      <c r="N99" s="76"/>
      <c r="O99" s="76"/>
      <c r="P99" s="76"/>
      <c r="Q99" s="76"/>
      <c r="R99" s="76"/>
      <c r="S99" s="76"/>
      <c r="T99" s="76"/>
      <c r="U99" s="76"/>
      <c r="V99" s="76"/>
      <c r="W99" s="76"/>
      <c r="X99" s="76"/>
      <c r="Y99" s="76"/>
      <c r="Z99" s="76"/>
      <c r="AA99" s="76"/>
      <c r="AB99" s="76"/>
      <c r="AC99" s="76"/>
      <c r="AD99" s="76"/>
      <c r="AE99" s="76"/>
      <c r="AF99" s="76"/>
      <c r="AG99" s="76"/>
      <c r="AH99" s="76"/>
      <c r="AI99" s="103"/>
      <c r="AJ99" s="63"/>
    </row>
    <row r="100" spans="2:50" x14ac:dyDescent="0.25">
      <c r="B100" s="63"/>
      <c r="C100" s="203"/>
      <c r="D100" s="204"/>
      <c r="E100" s="68" t="s">
        <v>333</v>
      </c>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104" t="s">
        <v>219</v>
      </c>
      <c r="AJ100" s="63"/>
      <c r="AQ100" s="169" t="b">
        <v>0</v>
      </c>
      <c r="AR100" s="175">
        <f>IF(AQ100=FALSE,0,VLOOKUP(AI100,TABLAS!$J$28:$K$30,2,FALSE))</f>
        <v>0</v>
      </c>
      <c r="AS100" s="170" t="s">
        <v>303</v>
      </c>
      <c r="AT100" s="170">
        <f>IF(AR102&gt;0,0,MAX(AR100:AR101))</f>
        <v>0</v>
      </c>
    </row>
    <row r="101" spans="2:50" x14ac:dyDescent="0.25">
      <c r="B101" s="63"/>
      <c r="C101" s="203"/>
      <c r="D101" s="204"/>
      <c r="E101" s="68" t="s">
        <v>334</v>
      </c>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104" t="s">
        <v>220</v>
      </c>
      <c r="AJ101" s="63"/>
      <c r="AQ101" s="169" t="b">
        <v>0</v>
      </c>
      <c r="AR101" s="175">
        <f>IF(AQ101=FALSE,0,VLOOKUP(AI101,TABLAS!$J$28:$K$30,2,FALSE))</f>
        <v>0</v>
      </c>
    </row>
    <row r="102" spans="2:50" x14ac:dyDescent="0.25">
      <c r="B102" s="63"/>
      <c r="C102" s="201"/>
      <c r="D102" s="202"/>
      <c r="E102" s="105" t="s">
        <v>335</v>
      </c>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7" t="s">
        <v>221</v>
      </c>
      <c r="AJ102" s="63"/>
      <c r="AQ102" s="169" t="b">
        <v>0</v>
      </c>
      <c r="AR102" s="175">
        <f>IF(AQ102=FALSE,0,VLOOKUP(AI102,TABLAS!$J$28:$K$30,2,FALSE))</f>
        <v>0</v>
      </c>
      <c r="AS102" s="170" t="s">
        <v>304</v>
      </c>
      <c r="AT102" s="175">
        <f>+AR102</f>
        <v>0</v>
      </c>
    </row>
    <row r="103" spans="2:50" ht="6" customHeight="1" x14ac:dyDescent="0.25">
      <c r="B103" s="63"/>
      <c r="C103" s="94"/>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08"/>
      <c r="AJ103" s="63"/>
    </row>
    <row r="104" spans="2:50" x14ac:dyDescent="0.25">
      <c r="B104" s="63"/>
      <c r="C104" s="80" t="s">
        <v>337</v>
      </c>
      <c r="D104" s="81"/>
      <c r="E104" s="81"/>
      <c r="F104" s="81"/>
      <c r="G104" s="81"/>
      <c r="H104" s="81"/>
      <c r="I104" s="81"/>
      <c r="J104" s="81"/>
      <c r="K104" s="81"/>
      <c r="L104" s="81"/>
      <c r="M104" s="138"/>
      <c r="N104" s="81"/>
      <c r="O104" s="81"/>
      <c r="P104" s="81"/>
      <c r="Q104" s="81"/>
      <c r="R104" s="81"/>
      <c r="S104" s="81"/>
      <c r="T104" s="81"/>
      <c r="U104" s="81"/>
      <c r="V104" s="81"/>
      <c r="W104" s="81"/>
      <c r="X104" s="81"/>
      <c r="Y104" s="81"/>
      <c r="Z104" s="81"/>
      <c r="AA104" s="81"/>
      <c r="AB104" s="81"/>
      <c r="AC104" s="81"/>
      <c r="AD104" s="81"/>
      <c r="AE104" s="81"/>
      <c r="AF104" s="81"/>
      <c r="AG104" s="81"/>
      <c r="AH104" s="81"/>
      <c r="AI104" s="146"/>
      <c r="AJ104" s="63"/>
    </row>
    <row r="105" spans="2:50" ht="6" customHeight="1" x14ac:dyDescent="0.25">
      <c r="B105" s="63"/>
      <c r="C105" s="140"/>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145"/>
      <c r="AJ105" s="63"/>
    </row>
    <row r="106" spans="2:50" x14ac:dyDescent="0.25">
      <c r="B106" s="63"/>
      <c r="C106" s="75" t="s">
        <v>338</v>
      </c>
      <c r="D106" s="76"/>
      <c r="E106" s="76"/>
      <c r="F106" s="76"/>
      <c r="G106" s="76"/>
      <c r="H106" s="76"/>
      <c r="I106" s="76"/>
      <c r="J106" s="76"/>
      <c r="K106" s="76"/>
      <c r="L106" s="76"/>
      <c r="M106" s="102"/>
      <c r="N106" s="76"/>
      <c r="O106" s="76"/>
      <c r="P106" s="76"/>
      <c r="Q106" s="76"/>
      <c r="R106" s="76"/>
      <c r="S106" s="76"/>
      <c r="T106" s="76"/>
      <c r="U106" s="76"/>
      <c r="V106" s="76"/>
      <c r="W106" s="76"/>
      <c r="X106" s="76"/>
      <c r="Y106" s="76"/>
      <c r="Z106" s="76"/>
      <c r="AA106" s="76"/>
      <c r="AB106" s="76"/>
      <c r="AC106" s="76"/>
      <c r="AD106" s="76"/>
      <c r="AE106" s="76"/>
      <c r="AF106" s="76"/>
      <c r="AG106" s="76"/>
      <c r="AH106" s="76"/>
      <c r="AI106" s="103"/>
      <c r="AJ106" s="63"/>
    </row>
    <row r="107" spans="2:50" ht="18" hidden="1" customHeight="1" x14ac:dyDescent="0.25">
      <c r="B107" s="63"/>
      <c r="C107" s="140"/>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145"/>
      <c r="AJ107" s="63"/>
    </row>
    <row r="108" spans="2:50" x14ac:dyDescent="0.25">
      <c r="B108" s="63"/>
      <c r="C108" s="147" t="s">
        <v>339</v>
      </c>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199">
        <v>0</v>
      </c>
      <c r="AB108" s="199"/>
      <c r="AC108" s="199"/>
      <c r="AD108" s="199"/>
      <c r="AE108" s="199"/>
      <c r="AF108" s="90"/>
      <c r="AG108" s="90" t="s">
        <v>340</v>
      </c>
      <c r="AH108" s="90"/>
      <c r="AI108" s="148" t="s">
        <v>219</v>
      </c>
      <c r="AJ108" s="63"/>
      <c r="AR108" s="178">
        <f>ROUND(VLOOKUP(AI108,TABLAS!$A$35:$B$37,2,FALSE)*(AA108^0.2),5)</f>
        <v>0</v>
      </c>
      <c r="AS108" s="179"/>
      <c r="AT108" s="179"/>
    </row>
    <row r="109" spans="2:50" ht="18" hidden="1" customHeight="1" x14ac:dyDescent="0.25">
      <c r="B109" s="63"/>
      <c r="C109" s="147"/>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149"/>
      <c r="AB109" s="149"/>
      <c r="AC109" s="149"/>
      <c r="AD109" s="149"/>
      <c r="AE109" s="149"/>
      <c r="AF109" s="73"/>
      <c r="AG109" s="73"/>
      <c r="AH109" s="73"/>
      <c r="AI109" s="150"/>
      <c r="AJ109" s="63"/>
    </row>
    <row r="110" spans="2:50" x14ac:dyDescent="0.25">
      <c r="B110" s="63"/>
      <c r="C110" s="147" t="s">
        <v>341</v>
      </c>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199">
        <v>0</v>
      </c>
      <c r="AB110" s="199"/>
      <c r="AC110" s="199"/>
      <c r="AD110" s="199"/>
      <c r="AE110" s="199"/>
      <c r="AF110" s="90"/>
      <c r="AG110" s="90" t="s">
        <v>340</v>
      </c>
      <c r="AH110" s="90"/>
      <c r="AI110" s="148" t="s">
        <v>220</v>
      </c>
      <c r="AJ110" s="63"/>
      <c r="AR110" s="178">
        <f>ROUND(VLOOKUP(AI110,TABLAS!$A$35:$B$37,2,FALSE)*(AA110^0.2),5)</f>
        <v>0</v>
      </c>
      <c r="AS110" s="179"/>
      <c r="AT110" s="179"/>
    </row>
    <row r="111" spans="2:50" ht="18" hidden="1" customHeight="1" x14ac:dyDescent="0.25">
      <c r="B111" s="63"/>
      <c r="C111" s="147"/>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149"/>
      <c r="AB111" s="149"/>
      <c r="AC111" s="149"/>
      <c r="AD111" s="149"/>
      <c r="AE111" s="149"/>
      <c r="AF111" s="73"/>
      <c r="AG111" s="73"/>
      <c r="AH111" s="73"/>
      <c r="AI111" s="150"/>
      <c r="AJ111" s="63"/>
    </row>
    <row r="112" spans="2:50" x14ac:dyDescent="0.25">
      <c r="B112" s="63"/>
      <c r="C112" s="129" t="s">
        <v>342</v>
      </c>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200">
        <v>0</v>
      </c>
      <c r="AB112" s="200"/>
      <c r="AC112" s="200"/>
      <c r="AD112" s="200"/>
      <c r="AE112" s="200"/>
      <c r="AF112" s="151"/>
      <c r="AG112" s="151" t="s">
        <v>340</v>
      </c>
      <c r="AH112" s="151"/>
      <c r="AI112" s="152" t="s">
        <v>221</v>
      </c>
      <c r="AJ112" s="63"/>
      <c r="AR112" s="178">
        <f>ROUND(VLOOKUP(AI112,TABLAS!$A$35:$B$37,2,FALSE)*(AA112^0.2),5)</f>
        <v>0</v>
      </c>
      <c r="AS112" s="179"/>
      <c r="AT112" s="179"/>
    </row>
    <row r="113" spans="2:46" ht="6" customHeight="1" x14ac:dyDescent="0.25">
      <c r="B113" s="63"/>
      <c r="C113" s="94"/>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108"/>
      <c r="AJ113" s="63"/>
    </row>
    <row r="114" spans="2:46" x14ac:dyDescent="0.25">
      <c r="B114" s="63"/>
      <c r="C114" s="115" t="s">
        <v>343</v>
      </c>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143"/>
      <c r="AJ114" s="63"/>
    </row>
    <row r="115" spans="2:46" ht="18" hidden="1" customHeight="1" x14ac:dyDescent="0.25">
      <c r="B115" s="63"/>
      <c r="C115" s="140"/>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145"/>
      <c r="AJ115" s="63"/>
    </row>
    <row r="116" spans="2:46" x14ac:dyDescent="0.25">
      <c r="B116" s="63"/>
      <c r="C116" s="147" t="s">
        <v>339</v>
      </c>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199">
        <v>0</v>
      </c>
      <c r="AB116" s="199"/>
      <c r="AC116" s="199"/>
      <c r="AD116" s="199"/>
      <c r="AE116" s="199"/>
      <c r="AF116" s="90"/>
      <c r="AG116" s="90" t="s">
        <v>344</v>
      </c>
      <c r="AH116" s="90"/>
      <c r="AI116" s="148" t="s">
        <v>219</v>
      </c>
      <c r="AJ116" s="63"/>
      <c r="AR116" s="178">
        <f>ROUND(VLOOKUP(AI116,TABLAS!$D$35:$E$37,2,FALSE)*(AA116^0.2),5)</f>
        <v>0</v>
      </c>
      <c r="AS116" s="179"/>
      <c r="AT116" s="179"/>
    </row>
    <row r="117" spans="2:46" ht="18" hidden="1" customHeight="1" x14ac:dyDescent="0.25">
      <c r="B117" s="63"/>
      <c r="C117" s="147"/>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149"/>
      <c r="AB117" s="149"/>
      <c r="AC117" s="149"/>
      <c r="AD117" s="149"/>
      <c r="AE117" s="149"/>
      <c r="AF117" s="73"/>
      <c r="AG117" s="73"/>
      <c r="AH117" s="73"/>
      <c r="AI117" s="150"/>
      <c r="AJ117" s="63"/>
    </row>
    <row r="118" spans="2:46" x14ac:dyDescent="0.25">
      <c r="B118" s="63"/>
      <c r="C118" s="147" t="s">
        <v>341</v>
      </c>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199">
        <v>0</v>
      </c>
      <c r="AB118" s="199"/>
      <c r="AC118" s="199"/>
      <c r="AD118" s="199"/>
      <c r="AE118" s="199"/>
      <c r="AF118" s="90"/>
      <c r="AG118" s="90" t="s">
        <v>344</v>
      </c>
      <c r="AH118" s="90"/>
      <c r="AI118" s="148" t="s">
        <v>220</v>
      </c>
      <c r="AJ118" s="63"/>
      <c r="AR118" s="178">
        <f>ROUND(VLOOKUP(AI118,TABLAS!$D$35:$E$37,2,FALSE)*(AA118^0.2),5)</f>
        <v>0</v>
      </c>
      <c r="AS118" s="179"/>
      <c r="AT118" s="179"/>
    </row>
    <row r="119" spans="2:46" ht="18" hidden="1" customHeight="1" x14ac:dyDescent="0.25">
      <c r="B119" s="63"/>
      <c r="C119" s="147"/>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149"/>
      <c r="AB119" s="149"/>
      <c r="AC119" s="149"/>
      <c r="AD119" s="149"/>
      <c r="AE119" s="149"/>
      <c r="AF119" s="73"/>
      <c r="AG119" s="73"/>
      <c r="AH119" s="73"/>
      <c r="AI119" s="150"/>
      <c r="AJ119" s="63"/>
    </row>
    <row r="120" spans="2:46" x14ac:dyDescent="0.25">
      <c r="B120" s="63"/>
      <c r="C120" s="129" t="s">
        <v>342</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200">
        <v>0</v>
      </c>
      <c r="AB120" s="200"/>
      <c r="AC120" s="200"/>
      <c r="AD120" s="200"/>
      <c r="AE120" s="200"/>
      <c r="AF120" s="151"/>
      <c r="AG120" s="151" t="s">
        <v>344</v>
      </c>
      <c r="AH120" s="151"/>
      <c r="AI120" s="152" t="s">
        <v>221</v>
      </c>
      <c r="AJ120" s="63"/>
      <c r="AR120" s="178">
        <f>ROUND(VLOOKUP(AI120,TABLAS!$D$35:$E$37,2,FALSE)*(AA120^0.2),5)</f>
        <v>0</v>
      </c>
      <c r="AS120" s="179"/>
      <c r="AT120" s="179"/>
    </row>
    <row r="121" spans="2:46" ht="6" customHeight="1" x14ac:dyDescent="0.25">
      <c r="B121" s="63"/>
      <c r="C121" s="94"/>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6"/>
      <c r="AJ121" s="63"/>
    </row>
    <row r="122" spans="2:46" x14ac:dyDescent="0.25">
      <c r="B122" s="63"/>
      <c r="C122" s="180" t="s">
        <v>345</v>
      </c>
      <c r="D122" s="181"/>
      <c r="E122" s="181"/>
      <c r="F122" s="181"/>
      <c r="G122" s="181"/>
      <c r="H122" s="181"/>
      <c r="I122" s="181"/>
      <c r="J122" s="181"/>
      <c r="K122" s="181"/>
      <c r="L122" s="181"/>
      <c r="M122" s="181"/>
      <c r="N122" s="181"/>
      <c r="O122" s="182"/>
      <c r="P122" s="153"/>
      <c r="Q122" s="183" t="s">
        <v>346</v>
      </c>
      <c r="R122" s="184"/>
      <c r="S122" s="184"/>
      <c r="T122" s="154"/>
      <c r="U122" s="154"/>
      <c r="V122" s="154"/>
      <c r="W122" s="154"/>
      <c r="X122" s="154"/>
      <c r="Y122" s="154"/>
      <c r="Z122" s="154"/>
      <c r="AA122" s="187">
        <f>IF(Calculos!AD71=89707.5,0,Calculos!AD71)</f>
        <v>0</v>
      </c>
      <c r="AB122" s="187"/>
      <c r="AC122" s="187"/>
      <c r="AD122" s="187"/>
      <c r="AE122" s="187"/>
      <c r="AF122" s="187"/>
      <c r="AG122" s="187"/>
      <c r="AH122" s="188"/>
      <c r="AI122" s="96"/>
      <c r="AJ122" s="63"/>
    </row>
    <row r="123" spans="2:46" ht="6" customHeight="1" x14ac:dyDescent="0.25">
      <c r="B123" s="63"/>
      <c r="C123" s="155"/>
      <c r="D123" s="156"/>
      <c r="E123" s="156"/>
      <c r="F123" s="156"/>
      <c r="G123" s="156"/>
      <c r="H123" s="157"/>
      <c r="I123" s="157"/>
      <c r="J123" s="157"/>
      <c r="K123" s="157"/>
      <c r="L123" s="157"/>
      <c r="M123" s="157"/>
      <c r="N123" s="156"/>
      <c r="O123" s="158"/>
      <c r="P123" s="156"/>
      <c r="Q123" s="185"/>
      <c r="R123" s="186"/>
      <c r="S123" s="186"/>
      <c r="T123" s="153"/>
      <c r="U123" s="153"/>
      <c r="V123" s="153"/>
      <c r="W123" s="153"/>
      <c r="X123" s="153"/>
      <c r="Y123" s="153"/>
      <c r="Z123" s="153"/>
      <c r="AA123" s="189"/>
      <c r="AB123" s="189"/>
      <c r="AC123" s="189"/>
      <c r="AD123" s="189"/>
      <c r="AE123" s="189"/>
      <c r="AF123" s="189"/>
      <c r="AG123" s="189"/>
      <c r="AH123" s="190"/>
      <c r="AI123" s="96"/>
      <c r="AJ123" s="63"/>
    </row>
    <row r="124" spans="2:46" x14ac:dyDescent="0.25">
      <c r="B124" s="63"/>
      <c r="C124" s="193">
        <v>0</v>
      </c>
      <c r="D124" s="194"/>
      <c r="E124" s="194"/>
      <c r="F124" s="194"/>
      <c r="G124" s="194"/>
      <c r="H124" s="159"/>
      <c r="I124" s="294" t="s">
        <v>373</v>
      </c>
      <c r="J124" s="294"/>
      <c r="K124" s="294"/>
      <c r="L124" s="294"/>
      <c r="M124" s="294"/>
      <c r="N124" s="136"/>
      <c r="O124" s="160"/>
      <c r="P124" s="156"/>
      <c r="Q124" s="195" t="s">
        <v>347</v>
      </c>
      <c r="R124" s="196"/>
      <c r="S124" s="196"/>
      <c r="T124" s="196"/>
      <c r="U124" s="196"/>
      <c r="V124" s="196"/>
      <c r="W124" s="196"/>
      <c r="X124" s="196"/>
      <c r="Y124" s="196"/>
      <c r="Z124" s="196"/>
      <c r="AA124" s="189"/>
      <c r="AB124" s="189"/>
      <c r="AC124" s="189"/>
      <c r="AD124" s="189"/>
      <c r="AE124" s="189"/>
      <c r="AF124" s="189"/>
      <c r="AG124" s="189"/>
      <c r="AH124" s="190"/>
      <c r="AI124" s="96"/>
      <c r="AJ124" s="63"/>
    </row>
    <row r="125" spans="2:46" ht="6" customHeight="1" thickBot="1" x14ac:dyDescent="0.3">
      <c r="B125" s="63"/>
      <c r="C125" s="161"/>
      <c r="D125" s="162"/>
      <c r="E125" s="162"/>
      <c r="F125" s="162"/>
      <c r="G125" s="162"/>
      <c r="H125" s="163"/>
      <c r="I125" s="163"/>
      <c r="J125" s="163"/>
      <c r="K125" s="163"/>
      <c r="L125" s="164"/>
      <c r="M125" s="164"/>
      <c r="N125" s="165"/>
      <c r="O125" s="165"/>
      <c r="P125" s="165"/>
      <c r="Q125" s="197"/>
      <c r="R125" s="198"/>
      <c r="S125" s="198"/>
      <c r="T125" s="198"/>
      <c r="U125" s="198"/>
      <c r="V125" s="198"/>
      <c r="W125" s="198"/>
      <c r="X125" s="198"/>
      <c r="Y125" s="198"/>
      <c r="Z125" s="198"/>
      <c r="AA125" s="191"/>
      <c r="AB125" s="191"/>
      <c r="AC125" s="191"/>
      <c r="AD125" s="191"/>
      <c r="AE125" s="191"/>
      <c r="AF125" s="191"/>
      <c r="AG125" s="191"/>
      <c r="AH125" s="192"/>
      <c r="AI125" s="166"/>
      <c r="AJ125" s="63"/>
    </row>
    <row r="126" spans="2:46" ht="15.75" thickTop="1" x14ac:dyDescent="0.25">
      <c r="B126" s="63"/>
      <c r="C126" s="63"/>
      <c r="D126" s="63"/>
      <c r="E126" s="63"/>
      <c r="F126" s="63"/>
      <c r="G126" s="63"/>
      <c r="H126" s="63"/>
      <c r="I126" s="63"/>
      <c r="J126" s="167"/>
      <c r="K126" s="63"/>
      <c r="L126" s="63"/>
      <c r="M126" s="167"/>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row>
    <row r="127" spans="2:46" hidden="1" x14ac:dyDescent="0.25">
      <c r="H127" s="47"/>
      <c r="I127" s="47"/>
      <c r="J127" s="47"/>
      <c r="K127" s="47"/>
      <c r="L127" s="47"/>
      <c r="M127" s="47"/>
    </row>
  </sheetData>
  <sheetProtection algorithmName="SHA-512" hashValue="FjUEEADAnYkQE/2qE83UoTMkDZOlYqbteMtsTX6kR6wu187ko0RA4w2CP0e1KjNJTGqu59pUvbvxwyzbnTerfA==" saltValue="Hf6yfRCMoI3OvEHjDR5klg==" spinCount="100000" sheet="1" selectLockedCells="1"/>
  <mergeCells count="109">
    <mergeCell ref="I124:M124"/>
    <mergeCell ref="L18:T18"/>
    <mergeCell ref="C11:AA11"/>
    <mergeCell ref="AB11:AI11"/>
    <mergeCell ref="C13:AI13"/>
    <mergeCell ref="C15:R15"/>
    <mergeCell ref="S15:AI15"/>
    <mergeCell ref="C17:R17"/>
    <mergeCell ref="C4:AI4"/>
    <mergeCell ref="C5:AI5"/>
    <mergeCell ref="C9:AA9"/>
    <mergeCell ref="AB9:AI9"/>
    <mergeCell ref="S17:AI17"/>
    <mergeCell ref="AC6:AE6"/>
    <mergeCell ref="V6:AA6"/>
    <mergeCell ref="V18:AI18"/>
    <mergeCell ref="C40:D40"/>
    <mergeCell ref="C41:D41"/>
    <mergeCell ref="C42:D42"/>
    <mergeCell ref="C28:AI28"/>
    <mergeCell ref="C32:AI32"/>
    <mergeCell ref="C30:AI30"/>
    <mergeCell ref="C20:AI20"/>
    <mergeCell ref="C22:AB22"/>
    <mergeCell ref="AC22:AI22"/>
    <mergeCell ref="C24:AB24"/>
    <mergeCell ref="AC24:AI24"/>
    <mergeCell ref="C35:AI35"/>
    <mergeCell ref="E51:AG51"/>
    <mergeCell ref="C51:D51"/>
    <mergeCell ref="C52:D52"/>
    <mergeCell ref="C54:D54"/>
    <mergeCell ref="E48:AG48"/>
    <mergeCell ref="E46:AG47"/>
    <mergeCell ref="E45:AG45"/>
    <mergeCell ref="C45:D45"/>
    <mergeCell ref="C46:D46"/>
    <mergeCell ref="C48:D48"/>
    <mergeCell ref="F55:G55"/>
    <mergeCell ref="F56:G56"/>
    <mergeCell ref="F57:G57"/>
    <mergeCell ref="F58:G58"/>
    <mergeCell ref="C61:D61"/>
    <mergeCell ref="C62:D62"/>
    <mergeCell ref="C55:E58"/>
    <mergeCell ref="E54:AG54"/>
    <mergeCell ref="E52:AG53"/>
    <mergeCell ref="C71:D71"/>
    <mergeCell ref="T61:U61"/>
    <mergeCell ref="T62:U62"/>
    <mergeCell ref="T63:U63"/>
    <mergeCell ref="T64:U64"/>
    <mergeCell ref="T65:U65"/>
    <mergeCell ref="T68:U68"/>
    <mergeCell ref="T69:U69"/>
    <mergeCell ref="T70:U70"/>
    <mergeCell ref="T71:U71"/>
    <mergeCell ref="C63:D63"/>
    <mergeCell ref="C64:D64"/>
    <mergeCell ref="C65:D65"/>
    <mergeCell ref="C68:D68"/>
    <mergeCell ref="C69:D69"/>
    <mergeCell ref="C70:D70"/>
    <mergeCell ref="AF83:AH84"/>
    <mergeCell ref="T77:U77"/>
    <mergeCell ref="C79:D79"/>
    <mergeCell ref="F79:AI79"/>
    <mergeCell ref="C81:D81"/>
    <mergeCell ref="C74:D74"/>
    <mergeCell ref="C75:D75"/>
    <mergeCell ref="C76:D76"/>
    <mergeCell ref="T74:U74"/>
    <mergeCell ref="T75:U75"/>
    <mergeCell ref="T76:U76"/>
    <mergeCell ref="F81:AI81"/>
    <mergeCell ref="T96:U96"/>
    <mergeCell ref="T97:U97"/>
    <mergeCell ref="C89:D89"/>
    <mergeCell ref="C90:D90"/>
    <mergeCell ref="C91:D91"/>
    <mergeCell ref="C92:D92"/>
    <mergeCell ref="C100:D100"/>
    <mergeCell ref="C101:D101"/>
    <mergeCell ref="Q83:S84"/>
    <mergeCell ref="T83:AD84"/>
    <mergeCell ref="C83:P84"/>
    <mergeCell ref="AX8:BN32"/>
    <mergeCell ref="AR108:AT108"/>
    <mergeCell ref="AR110:AT110"/>
    <mergeCell ref="AR112:AT112"/>
    <mergeCell ref="AR116:AT116"/>
    <mergeCell ref="AR118:AT118"/>
    <mergeCell ref="AR120:AT120"/>
    <mergeCell ref="C122:O122"/>
    <mergeCell ref="Q122:S123"/>
    <mergeCell ref="AA122:AH125"/>
    <mergeCell ref="C124:G124"/>
    <mergeCell ref="Q124:Z125"/>
    <mergeCell ref="AA108:AE108"/>
    <mergeCell ref="AA110:AE110"/>
    <mergeCell ref="AA112:AE112"/>
    <mergeCell ref="AA116:AE116"/>
    <mergeCell ref="AA118:AE118"/>
    <mergeCell ref="AA120:AE120"/>
    <mergeCell ref="C102:D102"/>
    <mergeCell ref="C95:D95"/>
    <mergeCell ref="C96:D96"/>
    <mergeCell ref="C97:D97"/>
    <mergeCell ref="T95:U95"/>
  </mergeCells>
  <conditionalFormatting sqref="C55:E58">
    <cfRule type="cellIs" dxfId="2" priority="3" stopIfTrue="1" operator="equal">
      <formula>"ELEGIR UNO"</formula>
    </cfRule>
  </conditionalFormatting>
  <conditionalFormatting sqref="AA122:AH125">
    <cfRule type="cellIs" dxfId="1" priority="2" stopIfTrue="1" operator="equal">
      <formula>4800</formula>
    </cfRule>
  </conditionalFormatting>
  <dataValidations count="3">
    <dataValidation type="list" allowBlank="1" showInputMessage="1" showErrorMessage="1" sqref="C32" xr:uid="{E01A30CF-46C3-4466-824F-9B859ADE972F}">
      <formula1>RES_481</formula1>
    </dataValidation>
    <dataValidation type="list" allowBlank="1" showInputMessage="1" showErrorMessage="1" sqref="I124" xr:uid="{553E1D98-48A9-4601-85BC-0186947B3176}">
      <formula1>"Seleccionar,m2,Ha"</formula1>
    </dataValidation>
    <dataValidation allowBlank="1" showInputMessage="1" showErrorMessage="1" errorTitle="Coordenadas" error="Ingresar en formato Decimal" promptTitle="Coordenadas" prompt="Ingresar en formato Decimal" sqref="L18:T18" xr:uid="{602BD786-DD35-4CC1-9EAB-4454CA679A8C}"/>
  </dataValidations>
  <printOptions horizontalCentered="1" verticalCentered="1"/>
  <pageMargins left="0.51181102362204722" right="0.51181102362204722" top="0.6692913385826772" bottom="1.3779527559055118" header="0.31496062992125984" footer="0.31496062992125984"/>
  <pageSetup paperSize="9" scale="92" orientation="portrait" r:id="rId1"/>
  <headerFooter>
    <oddFooter>&amp;L&amp;G&amp;R&amp;8Página &amp;P de 2</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0" r:id="rId5" name="Casilla 2">
              <controlPr defaultSize="0" autoFill="0" autoLine="0" autoPict="0">
                <anchor moveWithCells="1">
                  <from>
                    <xdr:col>2</xdr:col>
                    <xdr:colOff>76200</xdr:colOff>
                    <xdr:row>40</xdr:row>
                    <xdr:rowOff>19050</xdr:rowOff>
                  </from>
                  <to>
                    <xdr:col>4</xdr:col>
                    <xdr:colOff>9525</xdr:colOff>
                    <xdr:row>40</xdr:row>
                    <xdr:rowOff>161925</xdr:rowOff>
                  </to>
                </anchor>
              </controlPr>
            </control>
          </mc:Choice>
        </mc:AlternateContent>
        <mc:AlternateContent xmlns:mc="http://schemas.openxmlformats.org/markup-compatibility/2006">
          <mc:Choice Requires="x14">
            <control shapeId="1031" r:id="rId6" name="Casilla 3">
              <controlPr defaultSize="0" autoFill="0" autoLine="0" autoPict="0">
                <anchor moveWithCells="1">
                  <from>
                    <xdr:col>2</xdr:col>
                    <xdr:colOff>76200</xdr:colOff>
                    <xdr:row>41</xdr:row>
                    <xdr:rowOff>19050</xdr:rowOff>
                  </from>
                  <to>
                    <xdr:col>4</xdr:col>
                    <xdr:colOff>9525</xdr:colOff>
                    <xdr:row>41</xdr:row>
                    <xdr:rowOff>161925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76200</xdr:colOff>
                    <xdr:row>44</xdr:row>
                    <xdr:rowOff>19050</xdr:rowOff>
                  </from>
                  <to>
                    <xdr:col>4</xdr:col>
                    <xdr:colOff>9525</xdr:colOff>
                    <xdr:row>44</xdr:row>
                    <xdr:rowOff>161925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76200</xdr:colOff>
                    <xdr:row>45</xdr:row>
                    <xdr:rowOff>19050</xdr:rowOff>
                  </from>
                  <to>
                    <xdr:col>4</xdr:col>
                    <xdr:colOff>9525</xdr:colOff>
                    <xdr:row>45</xdr:row>
                    <xdr:rowOff>161925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76200</xdr:colOff>
                    <xdr:row>47</xdr:row>
                    <xdr:rowOff>19050</xdr:rowOff>
                  </from>
                  <to>
                    <xdr:col>4</xdr:col>
                    <xdr:colOff>9525</xdr:colOff>
                    <xdr:row>47</xdr:row>
                    <xdr:rowOff>161925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76200</xdr:colOff>
                    <xdr:row>50</xdr:row>
                    <xdr:rowOff>19050</xdr:rowOff>
                  </from>
                  <to>
                    <xdr:col>4</xdr:col>
                    <xdr:colOff>9525</xdr:colOff>
                    <xdr:row>50</xdr:row>
                    <xdr:rowOff>161925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76200</xdr:colOff>
                    <xdr:row>51</xdr:row>
                    <xdr:rowOff>19050</xdr:rowOff>
                  </from>
                  <to>
                    <xdr:col>4</xdr:col>
                    <xdr:colOff>9525</xdr:colOff>
                    <xdr:row>51</xdr:row>
                    <xdr:rowOff>161925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76200</xdr:colOff>
                    <xdr:row>53</xdr:row>
                    <xdr:rowOff>19050</xdr:rowOff>
                  </from>
                  <to>
                    <xdr:col>4</xdr:col>
                    <xdr:colOff>9525</xdr:colOff>
                    <xdr:row>53</xdr:row>
                    <xdr:rowOff>161925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5</xdr:col>
                    <xdr:colOff>76200</xdr:colOff>
                    <xdr:row>54</xdr:row>
                    <xdr:rowOff>19050</xdr:rowOff>
                  </from>
                  <to>
                    <xdr:col>7</xdr:col>
                    <xdr:colOff>9525</xdr:colOff>
                    <xdr:row>54</xdr:row>
                    <xdr:rowOff>161925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76200</xdr:colOff>
                    <xdr:row>55</xdr:row>
                    <xdr:rowOff>19050</xdr:rowOff>
                  </from>
                  <to>
                    <xdr:col>7</xdr:col>
                    <xdr:colOff>9525</xdr:colOff>
                    <xdr:row>55</xdr:row>
                    <xdr:rowOff>161925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5</xdr:col>
                    <xdr:colOff>76200</xdr:colOff>
                    <xdr:row>56</xdr:row>
                    <xdr:rowOff>19050</xdr:rowOff>
                  </from>
                  <to>
                    <xdr:col>7</xdr:col>
                    <xdr:colOff>9525</xdr:colOff>
                    <xdr:row>56</xdr:row>
                    <xdr:rowOff>161925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xdr:col>
                    <xdr:colOff>76200</xdr:colOff>
                    <xdr:row>57</xdr:row>
                    <xdr:rowOff>19050</xdr:rowOff>
                  </from>
                  <to>
                    <xdr:col>7</xdr:col>
                    <xdr:colOff>9525</xdr:colOff>
                    <xdr:row>57</xdr:row>
                    <xdr:rowOff>161925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76200</xdr:colOff>
                    <xdr:row>60</xdr:row>
                    <xdr:rowOff>19050</xdr:rowOff>
                  </from>
                  <to>
                    <xdr:col>4</xdr:col>
                    <xdr:colOff>9525</xdr:colOff>
                    <xdr:row>60</xdr:row>
                    <xdr:rowOff>161925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76200</xdr:colOff>
                    <xdr:row>61</xdr:row>
                    <xdr:rowOff>19050</xdr:rowOff>
                  </from>
                  <to>
                    <xdr:col>4</xdr:col>
                    <xdr:colOff>9525</xdr:colOff>
                    <xdr:row>61</xdr:row>
                    <xdr:rowOff>161925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76200</xdr:colOff>
                    <xdr:row>62</xdr:row>
                    <xdr:rowOff>19050</xdr:rowOff>
                  </from>
                  <to>
                    <xdr:col>4</xdr:col>
                    <xdr:colOff>9525</xdr:colOff>
                    <xdr:row>62</xdr:row>
                    <xdr:rowOff>161925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76200</xdr:colOff>
                    <xdr:row>63</xdr:row>
                    <xdr:rowOff>19050</xdr:rowOff>
                  </from>
                  <to>
                    <xdr:col>4</xdr:col>
                    <xdr:colOff>9525</xdr:colOff>
                    <xdr:row>63</xdr:row>
                    <xdr:rowOff>161925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19</xdr:col>
                    <xdr:colOff>76200</xdr:colOff>
                    <xdr:row>60</xdr:row>
                    <xdr:rowOff>19050</xdr:rowOff>
                  </from>
                  <to>
                    <xdr:col>21</xdr:col>
                    <xdr:colOff>9525</xdr:colOff>
                    <xdr:row>60</xdr:row>
                    <xdr:rowOff>161925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19</xdr:col>
                    <xdr:colOff>76200</xdr:colOff>
                    <xdr:row>61</xdr:row>
                    <xdr:rowOff>19050</xdr:rowOff>
                  </from>
                  <to>
                    <xdr:col>21</xdr:col>
                    <xdr:colOff>9525</xdr:colOff>
                    <xdr:row>61</xdr:row>
                    <xdr:rowOff>161925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19</xdr:col>
                    <xdr:colOff>76200</xdr:colOff>
                    <xdr:row>62</xdr:row>
                    <xdr:rowOff>19050</xdr:rowOff>
                  </from>
                  <to>
                    <xdr:col>21</xdr:col>
                    <xdr:colOff>9525</xdr:colOff>
                    <xdr:row>62</xdr:row>
                    <xdr:rowOff>161925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19</xdr:col>
                    <xdr:colOff>76200</xdr:colOff>
                    <xdr:row>63</xdr:row>
                    <xdr:rowOff>19050</xdr:rowOff>
                  </from>
                  <to>
                    <xdr:col>21</xdr:col>
                    <xdr:colOff>9525</xdr:colOff>
                    <xdr:row>63</xdr:row>
                    <xdr:rowOff>161925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19</xdr:col>
                    <xdr:colOff>76200</xdr:colOff>
                    <xdr:row>67</xdr:row>
                    <xdr:rowOff>19050</xdr:rowOff>
                  </from>
                  <to>
                    <xdr:col>21</xdr:col>
                    <xdr:colOff>9525</xdr:colOff>
                    <xdr:row>67</xdr:row>
                    <xdr:rowOff>161925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19</xdr:col>
                    <xdr:colOff>76200</xdr:colOff>
                    <xdr:row>68</xdr:row>
                    <xdr:rowOff>19050</xdr:rowOff>
                  </from>
                  <to>
                    <xdr:col>21</xdr:col>
                    <xdr:colOff>9525</xdr:colOff>
                    <xdr:row>68</xdr:row>
                    <xdr:rowOff>161925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19</xdr:col>
                    <xdr:colOff>76200</xdr:colOff>
                    <xdr:row>69</xdr:row>
                    <xdr:rowOff>19050</xdr:rowOff>
                  </from>
                  <to>
                    <xdr:col>21</xdr:col>
                    <xdr:colOff>9525</xdr:colOff>
                    <xdr:row>69</xdr:row>
                    <xdr:rowOff>161925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76200</xdr:colOff>
                    <xdr:row>69</xdr:row>
                    <xdr:rowOff>19050</xdr:rowOff>
                  </from>
                  <to>
                    <xdr:col>4</xdr:col>
                    <xdr:colOff>9525</xdr:colOff>
                    <xdr:row>69</xdr:row>
                    <xdr:rowOff>161925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76200</xdr:colOff>
                    <xdr:row>68</xdr:row>
                    <xdr:rowOff>19050</xdr:rowOff>
                  </from>
                  <to>
                    <xdr:col>4</xdr:col>
                    <xdr:colOff>9525</xdr:colOff>
                    <xdr:row>68</xdr:row>
                    <xdr:rowOff>161925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76200</xdr:colOff>
                    <xdr:row>67</xdr:row>
                    <xdr:rowOff>19050</xdr:rowOff>
                  </from>
                  <to>
                    <xdr:col>4</xdr:col>
                    <xdr:colOff>9525</xdr:colOff>
                    <xdr:row>67</xdr:row>
                    <xdr:rowOff>161925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76200</xdr:colOff>
                    <xdr:row>73</xdr:row>
                    <xdr:rowOff>19050</xdr:rowOff>
                  </from>
                  <to>
                    <xdr:col>4</xdr:col>
                    <xdr:colOff>9525</xdr:colOff>
                    <xdr:row>73</xdr:row>
                    <xdr:rowOff>161925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2</xdr:col>
                    <xdr:colOff>76200</xdr:colOff>
                    <xdr:row>74</xdr:row>
                    <xdr:rowOff>19050</xdr:rowOff>
                  </from>
                  <to>
                    <xdr:col>4</xdr:col>
                    <xdr:colOff>9525</xdr:colOff>
                    <xdr:row>74</xdr:row>
                    <xdr:rowOff>161925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19</xdr:col>
                    <xdr:colOff>76200</xdr:colOff>
                    <xdr:row>73</xdr:row>
                    <xdr:rowOff>19050</xdr:rowOff>
                  </from>
                  <to>
                    <xdr:col>21</xdr:col>
                    <xdr:colOff>9525</xdr:colOff>
                    <xdr:row>73</xdr:row>
                    <xdr:rowOff>161925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19</xdr:col>
                    <xdr:colOff>76200</xdr:colOff>
                    <xdr:row>74</xdr:row>
                    <xdr:rowOff>19050</xdr:rowOff>
                  </from>
                  <to>
                    <xdr:col>21</xdr:col>
                    <xdr:colOff>9525</xdr:colOff>
                    <xdr:row>74</xdr:row>
                    <xdr:rowOff>161925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19</xdr:col>
                    <xdr:colOff>76200</xdr:colOff>
                    <xdr:row>75</xdr:row>
                    <xdr:rowOff>19050</xdr:rowOff>
                  </from>
                  <to>
                    <xdr:col>21</xdr:col>
                    <xdr:colOff>9525</xdr:colOff>
                    <xdr:row>75</xdr:row>
                    <xdr:rowOff>161925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2</xdr:col>
                    <xdr:colOff>76200</xdr:colOff>
                    <xdr:row>75</xdr:row>
                    <xdr:rowOff>19050</xdr:rowOff>
                  </from>
                  <to>
                    <xdr:col>4</xdr:col>
                    <xdr:colOff>9525</xdr:colOff>
                    <xdr:row>75</xdr:row>
                    <xdr:rowOff>161925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2</xdr:col>
                    <xdr:colOff>76200</xdr:colOff>
                    <xdr:row>78</xdr:row>
                    <xdr:rowOff>19050</xdr:rowOff>
                  </from>
                  <to>
                    <xdr:col>4</xdr:col>
                    <xdr:colOff>9525</xdr:colOff>
                    <xdr:row>78</xdr:row>
                    <xdr:rowOff>161925</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2</xdr:col>
                    <xdr:colOff>76200</xdr:colOff>
                    <xdr:row>80</xdr:row>
                    <xdr:rowOff>19050</xdr:rowOff>
                  </from>
                  <to>
                    <xdr:col>4</xdr:col>
                    <xdr:colOff>9525</xdr:colOff>
                    <xdr:row>80</xdr:row>
                    <xdr:rowOff>161925</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31</xdr:col>
                    <xdr:colOff>142875</xdr:colOff>
                    <xdr:row>82</xdr:row>
                    <xdr:rowOff>95250</xdr:rowOff>
                  </from>
                  <to>
                    <xdr:col>33</xdr:col>
                    <xdr:colOff>76200</xdr:colOff>
                    <xdr:row>83</xdr:row>
                    <xdr:rowOff>47625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2</xdr:col>
                    <xdr:colOff>76200</xdr:colOff>
                    <xdr:row>88</xdr:row>
                    <xdr:rowOff>19050</xdr:rowOff>
                  </from>
                  <to>
                    <xdr:col>4</xdr:col>
                    <xdr:colOff>9525</xdr:colOff>
                    <xdr:row>88</xdr:row>
                    <xdr:rowOff>161925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2</xdr:col>
                    <xdr:colOff>76200</xdr:colOff>
                    <xdr:row>89</xdr:row>
                    <xdr:rowOff>19050</xdr:rowOff>
                  </from>
                  <to>
                    <xdr:col>4</xdr:col>
                    <xdr:colOff>9525</xdr:colOff>
                    <xdr:row>89</xdr:row>
                    <xdr:rowOff>161925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2</xdr:col>
                    <xdr:colOff>76200</xdr:colOff>
                    <xdr:row>90</xdr:row>
                    <xdr:rowOff>19050</xdr:rowOff>
                  </from>
                  <to>
                    <xdr:col>4</xdr:col>
                    <xdr:colOff>9525</xdr:colOff>
                    <xdr:row>90</xdr:row>
                    <xdr:rowOff>161925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2</xdr:col>
                    <xdr:colOff>76200</xdr:colOff>
                    <xdr:row>64</xdr:row>
                    <xdr:rowOff>19050</xdr:rowOff>
                  </from>
                  <to>
                    <xdr:col>4</xdr:col>
                    <xdr:colOff>9525</xdr:colOff>
                    <xdr:row>64</xdr:row>
                    <xdr:rowOff>161925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19</xdr:col>
                    <xdr:colOff>76200</xdr:colOff>
                    <xdr:row>64</xdr:row>
                    <xdr:rowOff>19050</xdr:rowOff>
                  </from>
                  <to>
                    <xdr:col>21</xdr:col>
                    <xdr:colOff>9525</xdr:colOff>
                    <xdr:row>64</xdr:row>
                    <xdr:rowOff>161925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19</xdr:col>
                    <xdr:colOff>76200</xdr:colOff>
                    <xdr:row>70</xdr:row>
                    <xdr:rowOff>19050</xdr:rowOff>
                  </from>
                  <to>
                    <xdr:col>21</xdr:col>
                    <xdr:colOff>9525</xdr:colOff>
                    <xdr:row>70</xdr:row>
                    <xdr:rowOff>161925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19</xdr:col>
                    <xdr:colOff>76200</xdr:colOff>
                    <xdr:row>76</xdr:row>
                    <xdr:rowOff>19050</xdr:rowOff>
                  </from>
                  <to>
                    <xdr:col>21</xdr:col>
                    <xdr:colOff>9525</xdr:colOff>
                    <xdr:row>76</xdr:row>
                    <xdr:rowOff>161925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2</xdr:col>
                    <xdr:colOff>76200</xdr:colOff>
                    <xdr:row>91</xdr:row>
                    <xdr:rowOff>19050</xdr:rowOff>
                  </from>
                  <to>
                    <xdr:col>4</xdr:col>
                    <xdr:colOff>9525</xdr:colOff>
                    <xdr:row>91</xdr:row>
                    <xdr:rowOff>161925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2</xdr:col>
                    <xdr:colOff>76200</xdr:colOff>
                    <xdr:row>96</xdr:row>
                    <xdr:rowOff>19050</xdr:rowOff>
                  </from>
                  <to>
                    <xdr:col>4</xdr:col>
                    <xdr:colOff>9525</xdr:colOff>
                    <xdr:row>96</xdr:row>
                    <xdr:rowOff>161925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19</xdr:col>
                    <xdr:colOff>76200</xdr:colOff>
                    <xdr:row>96</xdr:row>
                    <xdr:rowOff>19050</xdr:rowOff>
                  </from>
                  <to>
                    <xdr:col>21</xdr:col>
                    <xdr:colOff>9525</xdr:colOff>
                    <xdr:row>96</xdr:row>
                    <xdr:rowOff>161925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2</xdr:col>
                    <xdr:colOff>76200</xdr:colOff>
                    <xdr:row>101</xdr:row>
                    <xdr:rowOff>19050</xdr:rowOff>
                  </from>
                  <to>
                    <xdr:col>4</xdr:col>
                    <xdr:colOff>9525</xdr:colOff>
                    <xdr:row>101</xdr:row>
                    <xdr:rowOff>161925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2</xdr:col>
                    <xdr:colOff>76200</xdr:colOff>
                    <xdr:row>99</xdr:row>
                    <xdr:rowOff>19050</xdr:rowOff>
                  </from>
                  <to>
                    <xdr:col>4</xdr:col>
                    <xdr:colOff>9525</xdr:colOff>
                    <xdr:row>99</xdr:row>
                    <xdr:rowOff>161925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2</xdr:col>
                    <xdr:colOff>76200</xdr:colOff>
                    <xdr:row>100</xdr:row>
                    <xdr:rowOff>19050</xdr:rowOff>
                  </from>
                  <to>
                    <xdr:col>4</xdr:col>
                    <xdr:colOff>9525</xdr:colOff>
                    <xdr:row>100</xdr:row>
                    <xdr:rowOff>161925</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19</xdr:col>
                    <xdr:colOff>76200</xdr:colOff>
                    <xdr:row>94</xdr:row>
                    <xdr:rowOff>19050</xdr:rowOff>
                  </from>
                  <to>
                    <xdr:col>21</xdr:col>
                    <xdr:colOff>9525</xdr:colOff>
                    <xdr:row>94</xdr:row>
                    <xdr:rowOff>161925</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19</xdr:col>
                    <xdr:colOff>76200</xdr:colOff>
                    <xdr:row>95</xdr:row>
                    <xdr:rowOff>19050</xdr:rowOff>
                  </from>
                  <to>
                    <xdr:col>21</xdr:col>
                    <xdr:colOff>9525</xdr:colOff>
                    <xdr:row>95</xdr:row>
                    <xdr:rowOff>161925</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2</xdr:col>
                    <xdr:colOff>76200</xdr:colOff>
                    <xdr:row>95</xdr:row>
                    <xdr:rowOff>19050</xdr:rowOff>
                  </from>
                  <to>
                    <xdr:col>4</xdr:col>
                    <xdr:colOff>9525</xdr:colOff>
                    <xdr:row>95</xdr:row>
                    <xdr:rowOff>161925</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2</xdr:col>
                    <xdr:colOff>76200</xdr:colOff>
                    <xdr:row>94</xdr:row>
                    <xdr:rowOff>19050</xdr:rowOff>
                  </from>
                  <to>
                    <xdr:col>4</xdr:col>
                    <xdr:colOff>9525</xdr:colOff>
                    <xdr:row>94</xdr:row>
                    <xdr:rowOff>161925</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2</xdr:col>
                    <xdr:colOff>76200</xdr:colOff>
                    <xdr:row>70</xdr:row>
                    <xdr:rowOff>19050</xdr:rowOff>
                  </from>
                  <to>
                    <xdr:col>4</xdr:col>
                    <xdr:colOff>9525</xdr:colOff>
                    <xdr:row>70</xdr:row>
                    <xdr:rowOff>161925</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2</xdr:col>
                    <xdr:colOff>76200</xdr:colOff>
                    <xdr:row>38</xdr:row>
                    <xdr:rowOff>180975</xdr:rowOff>
                  </from>
                  <to>
                    <xdr:col>4</xdr:col>
                    <xdr:colOff>57150</xdr:colOff>
                    <xdr:row>40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 operator="notEqual" id="{B80EC826-341D-4573-BCD0-D7E72DA8BA7C}">
            <xm:f>$S$17=TABLAS!$G$40</xm:f>
            <x14:dxf>
              <font>
                <u val="none"/>
                <color auto="1"/>
              </font>
              <numFmt numFmtId="30" formatCode="@"/>
              <fill>
                <patternFill>
                  <bgColor theme="0"/>
                </patternFill>
              </fill>
              <border>
                <left style="hair">
                  <color auto="1"/>
                </left>
                <right style="hair">
                  <color auto="1"/>
                </right>
                <top style="hair">
                  <color auto="1"/>
                </top>
                <bottom style="hair">
                  <color auto="1"/>
                </bottom>
                <vertical/>
                <horizontal/>
              </border>
            </x14:dxf>
          </x14:cfRule>
          <xm:sqref>V18:AI18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2CAD205-C3A7-4468-856F-256ABACD006D}">
          <x14:formula1>
            <xm:f>Actividad!$B$2:$B$163</xm:f>
          </x14:formula1>
          <xm:sqref>C28</xm:sqref>
        </x14:dataValidation>
        <x14:dataValidation type="list" allowBlank="1" showInputMessage="1" showErrorMessage="1" xr:uid="{9FC5AA4B-E5F8-4DEA-9290-3197B7665BBD}">
          <x14:formula1>
            <xm:f>TABLAS!$G$35:$G$41</xm:f>
          </x14:formula1>
          <xm:sqref>S17:AI17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8D7D-F2F5-468A-AFB4-2DB6CB0B32F5}">
  <sheetPr codeName="Hoja2"/>
  <dimension ref="A2:AI72"/>
  <sheetViews>
    <sheetView topLeftCell="A61" workbookViewId="0">
      <selection activeCell="AD71" sqref="AD71:AH71"/>
    </sheetView>
  </sheetViews>
  <sheetFormatPr baseColWidth="10" defaultColWidth="2.85546875" defaultRowHeight="15" x14ac:dyDescent="0.25"/>
  <cols>
    <col min="1" max="16384" width="2.85546875" style="34"/>
  </cols>
  <sheetData>
    <row r="2" spans="1:35" ht="15.75" thickBot="1" x14ac:dyDescent="0.3"/>
    <row r="3" spans="1:35" ht="15.75" thickBot="1" x14ac:dyDescent="0.3">
      <c r="A3" s="21"/>
      <c r="B3" s="272" t="s">
        <v>350</v>
      </c>
      <c r="C3" s="273"/>
      <c r="D3" s="273"/>
      <c r="E3" s="273"/>
      <c r="F3" s="273"/>
      <c r="G3" s="273"/>
      <c r="H3" s="273"/>
      <c r="I3" s="273"/>
      <c r="J3" s="273"/>
      <c r="K3" s="273"/>
      <c r="L3" s="273"/>
      <c r="M3" s="273"/>
      <c r="N3" s="49" t="s">
        <v>284</v>
      </c>
      <c r="O3" s="22"/>
      <c r="P3" s="22"/>
      <c r="Q3" s="22"/>
      <c r="R3" s="22"/>
      <c r="S3" s="22"/>
      <c r="T3" s="22"/>
      <c r="U3" s="22"/>
      <c r="V3" s="23"/>
      <c r="W3" s="23"/>
      <c r="X3" s="23"/>
      <c r="Y3" s="23"/>
      <c r="Z3" s="23"/>
      <c r="AA3" s="23"/>
      <c r="AB3" s="23"/>
      <c r="AC3" s="22"/>
      <c r="AD3" s="22"/>
      <c r="AE3" s="22"/>
      <c r="AF3" s="22"/>
      <c r="AG3" s="282">
        <f>+MMAES!AT30</f>
        <v>1</v>
      </c>
      <c r="AH3" s="283"/>
      <c r="AI3" s="24"/>
    </row>
    <row r="4" spans="1:35" x14ac:dyDescent="0.25">
      <c r="A4" s="21"/>
      <c r="B4" s="25"/>
      <c r="C4" s="25"/>
      <c r="D4" s="25"/>
      <c r="E4" s="25"/>
      <c r="F4" s="26"/>
      <c r="G4" s="26"/>
      <c r="H4" s="27"/>
      <c r="I4" s="26"/>
      <c r="J4" s="26"/>
      <c r="K4" s="27"/>
      <c r="L4" s="26"/>
      <c r="M4" s="26"/>
      <c r="N4" s="27"/>
      <c r="O4" s="26"/>
      <c r="P4" s="26"/>
      <c r="Q4" s="27"/>
      <c r="R4" s="26"/>
      <c r="S4" s="26"/>
      <c r="T4" s="27"/>
      <c r="U4" s="27"/>
      <c r="V4" s="27"/>
      <c r="W4" s="27"/>
      <c r="X4" s="27"/>
      <c r="Y4" s="27"/>
      <c r="Z4" s="27"/>
      <c r="AA4" s="27"/>
      <c r="AB4" s="27"/>
      <c r="AC4" s="26"/>
      <c r="AD4" s="26"/>
      <c r="AE4" s="26"/>
      <c r="AF4" s="26"/>
      <c r="AG4" s="26"/>
      <c r="AH4" s="26"/>
      <c r="AI4" s="24"/>
    </row>
    <row r="5" spans="1:35" x14ac:dyDescent="0.25">
      <c r="A5" s="21"/>
      <c r="B5" s="277" t="s">
        <v>353</v>
      </c>
      <c r="C5" s="277"/>
      <c r="D5" s="277"/>
      <c r="E5" s="51" t="s">
        <v>284</v>
      </c>
      <c r="F5" s="58"/>
      <c r="G5" s="263" t="s">
        <v>214</v>
      </c>
      <c r="H5" s="263"/>
      <c r="I5" s="263"/>
      <c r="J5" s="51" t="s">
        <v>292</v>
      </c>
      <c r="K5" s="263" t="s">
        <v>223</v>
      </c>
      <c r="L5" s="263"/>
      <c r="M5" s="263"/>
      <c r="N5" s="51" t="s">
        <v>292</v>
      </c>
      <c r="O5" s="263" t="s">
        <v>352</v>
      </c>
      <c r="P5" s="263"/>
      <c r="Q5" s="263"/>
      <c r="R5" s="263"/>
      <c r="S5" s="263"/>
      <c r="T5" s="263"/>
      <c r="U5" s="56"/>
      <c r="V5" s="57"/>
      <c r="W5" s="57"/>
      <c r="X5" s="57"/>
      <c r="Y5" s="57"/>
      <c r="Z5" s="57"/>
      <c r="AA5" s="57"/>
      <c r="AB5" s="57"/>
      <c r="AC5" s="56"/>
      <c r="AD5" s="56"/>
      <c r="AE5" s="56"/>
      <c r="AF5" s="56"/>
      <c r="AG5" s="59"/>
      <c r="AH5" s="59"/>
      <c r="AI5" s="24"/>
    </row>
    <row r="6" spans="1:35" x14ac:dyDescent="0.25">
      <c r="A6" s="21"/>
      <c r="B6" s="52"/>
      <c r="C6" s="52"/>
      <c r="D6" s="52"/>
      <c r="E6" s="52"/>
      <c r="F6" s="58"/>
      <c r="G6" s="58"/>
      <c r="H6" s="58"/>
      <c r="I6" s="56"/>
      <c r="J6" s="58"/>
      <c r="K6" s="55"/>
      <c r="L6" s="55"/>
      <c r="M6" s="56"/>
      <c r="N6" s="56"/>
      <c r="O6" s="56"/>
      <c r="P6" s="56"/>
      <c r="Q6" s="56"/>
      <c r="R6" s="56"/>
      <c r="S6" s="56"/>
      <c r="T6" s="56"/>
      <c r="U6" s="56"/>
      <c r="V6" s="57"/>
      <c r="W6" s="57"/>
      <c r="X6" s="57"/>
      <c r="Y6" s="57"/>
      <c r="Z6" s="57"/>
      <c r="AA6" s="57"/>
      <c r="AB6" s="57"/>
      <c r="AC6" s="56"/>
      <c r="AD6" s="56"/>
      <c r="AE6" s="56"/>
      <c r="AF6" s="56"/>
      <c r="AG6" s="59"/>
      <c r="AH6" s="59"/>
      <c r="AI6" s="24"/>
    </row>
    <row r="7" spans="1:35" x14ac:dyDescent="0.25">
      <c r="A7" s="21"/>
      <c r="B7" s="277" t="s">
        <v>353</v>
      </c>
      <c r="C7" s="277"/>
      <c r="D7" s="277"/>
      <c r="E7" s="51" t="s">
        <v>284</v>
      </c>
      <c r="F7" s="58"/>
      <c r="G7" s="263">
        <f>+MMAES!AT39</f>
        <v>0</v>
      </c>
      <c r="H7" s="263"/>
      <c r="I7" s="263"/>
      <c r="J7" s="51" t="s">
        <v>292</v>
      </c>
      <c r="K7" s="263">
        <f>+MMAES!AT44</f>
        <v>0</v>
      </c>
      <c r="L7" s="263"/>
      <c r="M7" s="263"/>
      <c r="N7" s="51" t="s">
        <v>292</v>
      </c>
      <c r="O7" s="263">
        <f>+MMAES!AT50</f>
        <v>0</v>
      </c>
      <c r="P7" s="263"/>
      <c r="Q7" s="263"/>
      <c r="R7" s="263"/>
      <c r="S7" s="263"/>
      <c r="T7" s="263"/>
      <c r="U7" s="51" t="s">
        <v>284</v>
      </c>
      <c r="V7" s="264">
        <f>MAX(O7,K7,G7)</f>
        <v>0</v>
      </c>
      <c r="W7" s="264"/>
      <c r="X7" s="264"/>
      <c r="Y7" s="57"/>
      <c r="Z7" s="57"/>
      <c r="AA7" s="57"/>
      <c r="AB7" s="57"/>
      <c r="AC7" s="56"/>
      <c r="AD7" s="56"/>
      <c r="AE7" s="56"/>
      <c r="AF7" s="56"/>
      <c r="AG7" s="59"/>
      <c r="AH7" s="59"/>
      <c r="AI7" s="24"/>
    </row>
    <row r="8" spans="1:35" ht="15.75" thickBot="1" x14ac:dyDescent="0.3">
      <c r="A8" s="21"/>
      <c r="B8" s="52"/>
      <c r="C8" s="52"/>
      <c r="D8" s="52"/>
      <c r="E8" s="51"/>
      <c r="F8" s="58"/>
      <c r="G8" s="60"/>
      <c r="H8" s="60"/>
      <c r="I8" s="60"/>
      <c r="J8" s="51"/>
      <c r="K8" s="60"/>
      <c r="L8" s="60"/>
      <c r="M8" s="60"/>
      <c r="N8" s="51"/>
      <c r="O8" s="60"/>
      <c r="P8" s="60"/>
      <c r="Q8" s="60"/>
      <c r="R8" s="60"/>
      <c r="S8" s="60"/>
      <c r="T8" s="60"/>
      <c r="U8" s="51"/>
      <c r="V8" s="57"/>
      <c r="W8" s="57"/>
      <c r="X8" s="57"/>
      <c r="Y8" s="57"/>
      <c r="Z8" s="57"/>
      <c r="AA8" s="57"/>
      <c r="AB8" s="57"/>
      <c r="AC8" s="56"/>
      <c r="AD8" s="56"/>
      <c r="AE8" s="56"/>
      <c r="AF8" s="56"/>
      <c r="AG8" s="59"/>
      <c r="AH8" s="59"/>
      <c r="AI8" s="24"/>
    </row>
    <row r="9" spans="1:35" ht="15.75" thickBot="1" x14ac:dyDescent="0.3">
      <c r="A9" s="21"/>
      <c r="B9" s="272" t="s">
        <v>351</v>
      </c>
      <c r="C9" s="273"/>
      <c r="D9" s="273"/>
      <c r="E9" s="273"/>
      <c r="F9" s="273"/>
      <c r="G9" s="273"/>
      <c r="H9" s="273"/>
      <c r="I9" s="273"/>
      <c r="J9" s="273"/>
      <c r="K9" s="273"/>
      <c r="L9" s="273"/>
      <c r="M9" s="273"/>
      <c r="N9" s="49" t="s">
        <v>284</v>
      </c>
      <c r="O9" s="22"/>
      <c r="P9" s="22"/>
      <c r="Q9" s="22"/>
      <c r="R9" s="22"/>
      <c r="S9" s="22"/>
      <c r="T9" s="22"/>
      <c r="U9" s="22"/>
      <c r="V9" s="28"/>
      <c r="W9" s="28"/>
      <c r="X9" s="28"/>
      <c r="Y9" s="28"/>
      <c r="Z9" s="28"/>
      <c r="AA9" s="28"/>
      <c r="AB9" s="28"/>
      <c r="AC9" s="22"/>
      <c r="AD9" s="22"/>
      <c r="AE9" s="22"/>
      <c r="AF9" s="22"/>
      <c r="AG9" s="282">
        <f>VLOOKUP(V7,TABLAS!G20:H24,2,FALSE)</f>
        <v>0</v>
      </c>
      <c r="AH9" s="283"/>
      <c r="AI9" s="24"/>
    </row>
    <row r="10" spans="1:35" ht="15.75" thickBot="1" x14ac:dyDescent="0.3">
      <c r="A10" s="21"/>
      <c r="B10" s="25"/>
      <c r="C10" s="25"/>
      <c r="D10" s="25"/>
      <c r="E10" s="25"/>
      <c r="F10" s="26"/>
      <c r="G10" s="26"/>
      <c r="H10" s="27"/>
      <c r="I10" s="26"/>
      <c r="J10" s="26"/>
      <c r="K10" s="27"/>
      <c r="L10" s="26"/>
      <c r="M10" s="26"/>
      <c r="N10" s="27"/>
      <c r="O10" s="26"/>
      <c r="P10" s="26"/>
      <c r="Q10" s="27"/>
      <c r="R10" s="26"/>
      <c r="S10" s="26"/>
      <c r="T10" s="27"/>
      <c r="U10" s="27"/>
      <c r="V10" s="27"/>
      <c r="W10" s="27"/>
      <c r="X10" s="27"/>
      <c r="Y10" s="27"/>
      <c r="Z10" s="27"/>
      <c r="AA10" s="27"/>
      <c r="AB10" s="27"/>
      <c r="AC10" s="26"/>
      <c r="AD10" s="26"/>
      <c r="AE10" s="26"/>
      <c r="AF10" s="26"/>
      <c r="AG10" s="26"/>
      <c r="AH10" s="26"/>
      <c r="AI10" s="24"/>
    </row>
    <row r="11" spans="1:35" ht="15.75" thickBot="1" x14ac:dyDescent="0.3">
      <c r="A11" s="21"/>
      <c r="B11" s="272" t="s">
        <v>241</v>
      </c>
      <c r="C11" s="273"/>
      <c r="D11" s="273"/>
      <c r="E11" s="273"/>
      <c r="F11" s="273"/>
      <c r="G11" s="273"/>
      <c r="H11" s="273"/>
      <c r="I11" s="273"/>
      <c r="J11" s="273"/>
      <c r="K11" s="273"/>
      <c r="L11" s="273"/>
      <c r="M11" s="273"/>
      <c r="N11" s="49" t="s">
        <v>284</v>
      </c>
      <c r="O11" s="22"/>
      <c r="P11" s="22"/>
      <c r="Q11" s="22"/>
      <c r="R11" s="22"/>
      <c r="S11" s="22"/>
      <c r="T11" s="22"/>
      <c r="U11" s="22"/>
      <c r="V11" s="23"/>
      <c r="W11" s="23"/>
      <c r="X11" s="23"/>
      <c r="Y11" s="23"/>
      <c r="Z11" s="23"/>
      <c r="AA11" s="23"/>
      <c r="AB11" s="23"/>
      <c r="AC11" s="22"/>
      <c r="AD11" s="22"/>
      <c r="AE11" s="22"/>
      <c r="AF11" s="22"/>
      <c r="AG11" s="282">
        <f>+MMAES!AT61</f>
        <v>0</v>
      </c>
      <c r="AH11" s="283"/>
      <c r="AI11" s="24"/>
    </row>
    <row r="12" spans="1:35" x14ac:dyDescent="0.25">
      <c r="A12" s="21"/>
      <c r="B12" s="25"/>
      <c r="C12" s="25"/>
      <c r="D12" s="25"/>
      <c r="E12" s="25"/>
      <c r="F12" s="26"/>
      <c r="G12" s="26"/>
      <c r="H12" s="27"/>
      <c r="I12" s="26"/>
      <c r="J12" s="26"/>
      <c r="K12" s="27"/>
      <c r="L12" s="26"/>
      <c r="M12" s="26"/>
      <c r="N12" s="27"/>
      <c r="O12" s="26"/>
      <c r="P12" s="26"/>
      <c r="Q12" s="27"/>
      <c r="R12" s="26"/>
      <c r="S12" s="26"/>
      <c r="T12" s="27"/>
      <c r="U12" s="27"/>
      <c r="V12" s="27"/>
      <c r="W12" s="27"/>
      <c r="X12" s="27"/>
      <c r="Y12" s="27"/>
      <c r="Z12" s="27"/>
      <c r="AA12" s="27"/>
      <c r="AB12" s="27"/>
      <c r="AC12" s="26"/>
      <c r="AD12" s="26"/>
      <c r="AE12" s="26"/>
      <c r="AF12" s="26"/>
      <c r="AG12" s="26"/>
      <c r="AH12" s="26"/>
      <c r="AI12" s="24"/>
    </row>
    <row r="13" spans="1:35" x14ac:dyDescent="0.25">
      <c r="A13" s="21"/>
      <c r="B13" s="280" t="s">
        <v>266</v>
      </c>
      <c r="C13" s="280"/>
      <c r="D13" s="280"/>
      <c r="E13" s="51" t="s">
        <v>284</v>
      </c>
      <c r="F13" s="274" t="s">
        <v>286</v>
      </c>
      <c r="G13" s="274"/>
      <c r="H13" s="274"/>
      <c r="I13" s="274"/>
      <c r="J13" s="274"/>
      <c r="K13" s="274"/>
      <c r="L13" s="51" t="s">
        <v>292</v>
      </c>
      <c r="M13" s="275" t="s">
        <v>287</v>
      </c>
      <c r="N13" s="275"/>
      <c r="O13" s="275"/>
      <c r="P13" s="275"/>
      <c r="Q13" s="275"/>
      <c r="R13" s="51" t="s">
        <v>292</v>
      </c>
      <c r="S13" s="274" t="s">
        <v>258</v>
      </c>
      <c r="T13" s="274"/>
      <c r="U13" s="274"/>
      <c r="V13" s="274"/>
      <c r="W13" s="274"/>
      <c r="X13" s="274"/>
      <c r="Y13" s="274"/>
      <c r="Z13" s="274"/>
      <c r="AA13" s="274"/>
      <c r="AB13" s="274"/>
      <c r="AC13" s="26"/>
      <c r="AD13" s="26"/>
      <c r="AE13" s="26"/>
      <c r="AF13" s="26"/>
      <c r="AG13" s="26"/>
      <c r="AH13" s="26"/>
      <c r="AI13" s="24"/>
    </row>
    <row r="14" spans="1:35" x14ac:dyDescent="0.25">
      <c r="A14" s="21"/>
      <c r="B14" s="61"/>
      <c r="C14" s="61"/>
      <c r="D14" s="61"/>
      <c r="E14" s="51"/>
      <c r="F14" s="50"/>
      <c r="G14" s="50"/>
      <c r="H14" s="50"/>
      <c r="I14" s="50"/>
      <c r="J14" s="50"/>
      <c r="K14" s="50"/>
      <c r="L14" s="51"/>
      <c r="M14" s="51"/>
      <c r="N14" s="51"/>
      <c r="O14" s="51"/>
      <c r="P14" s="51"/>
      <c r="Q14" s="51"/>
      <c r="R14" s="51"/>
      <c r="S14" s="50"/>
      <c r="T14" s="50"/>
      <c r="U14" s="50"/>
      <c r="V14" s="50"/>
      <c r="W14" s="50"/>
      <c r="X14" s="50"/>
      <c r="Y14" s="50"/>
      <c r="Z14" s="50"/>
      <c r="AA14" s="50"/>
      <c r="AB14" s="50"/>
      <c r="AC14" s="26"/>
      <c r="AD14" s="26"/>
      <c r="AE14" s="26"/>
      <c r="AF14" s="26"/>
      <c r="AG14" s="26"/>
      <c r="AH14" s="26"/>
      <c r="AI14" s="24"/>
    </row>
    <row r="15" spans="1:35" x14ac:dyDescent="0.25">
      <c r="A15" s="21"/>
      <c r="B15" s="280" t="s">
        <v>266</v>
      </c>
      <c r="C15" s="280"/>
      <c r="D15" s="280"/>
      <c r="E15" s="51" t="s">
        <v>284</v>
      </c>
      <c r="G15" s="285">
        <f>+MMAES!AZ61</f>
        <v>0</v>
      </c>
      <c r="H15" s="285"/>
      <c r="I15" s="26"/>
      <c r="L15" s="51" t="s">
        <v>292</v>
      </c>
      <c r="N15" s="285">
        <f>+MMAES!AT68</f>
        <v>0</v>
      </c>
      <c r="O15" s="285"/>
      <c r="P15" s="26"/>
      <c r="Q15" s="26"/>
      <c r="R15" s="51" t="s">
        <v>292</v>
      </c>
      <c r="S15" s="26"/>
      <c r="T15" s="26"/>
      <c r="U15" s="285">
        <f>+MMAES!AZ68</f>
        <v>0</v>
      </c>
      <c r="V15" s="285"/>
      <c r="W15" s="27"/>
      <c r="X15" s="27"/>
      <c r="Y15" s="27"/>
      <c r="Z15" s="27"/>
      <c r="AA15" s="27"/>
      <c r="AB15" s="27"/>
      <c r="AC15" s="26"/>
      <c r="AD15" s="26"/>
      <c r="AE15" s="26"/>
      <c r="AF15" s="26"/>
      <c r="AG15" s="26"/>
      <c r="AH15" s="26"/>
      <c r="AI15" s="24"/>
    </row>
    <row r="16" spans="1:35" ht="15.75" thickBot="1" x14ac:dyDescent="0.3">
      <c r="A16" s="21"/>
      <c r="L16" s="26"/>
      <c r="M16" s="36"/>
      <c r="P16" s="26"/>
      <c r="Q16" s="26"/>
      <c r="R16" s="26"/>
      <c r="S16" s="26"/>
      <c r="T16" s="26"/>
      <c r="U16" s="26"/>
      <c r="V16" s="27"/>
      <c r="W16" s="27"/>
      <c r="X16" s="27"/>
      <c r="Y16" s="27"/>
      <c r="Z16" s="27"/>
      <c r="AA16" s="27"/>
      <c r="AB16" s="27"/>
      <c r="AC16" s="26"/>
      <c r="AD16" s="26"/>
      <c r="AE16" s="26"/>
      <c r="AF16" s="26"/>
      <c r="AG16" s="26"/>
      <c r="AH16" s="26"/>
      <c r="AI16" s="24"/>
    </row>
    <row r="17" spans="1:35" ht="15.75" thickBot="1" x14ac:dyDescent="0.3">
      <c r="A17" s="21"/>
      <c r="B17" s="272" t="s">
        <v>362</v>
      </c>
      <c r="C17" s="273"/>
      <c r="D17" s="273"/>
      <c r="E17" s="273"/>
      <c r="F17" s="273"/>
      <c r="G17" s="273"/>
      <c r="H17" s="273"/>
      <c r="I17" s="273"/>
      <c r="J17" s="273"/>
      <c r="K17" s="273"/>
      <c r="L17" s="273"/>
      <c r="M17" s="273"/>
      <c r="N17" s="49" t="s">
        <v>284</v>
      </c>
      <c r="O17" s="22"/>
      <c r="P17" s="22"/>
      <c r="Q17" s="22"/>
      <c r="R17" s="22"/>
      <c r="S17" s="22"/>
      <c r="T17" s="22"/>
      <c r="U17" s="22"/>
      <c r="V17" s="23"/>
      <c r="W17" s="23"/>
      <c r="X17" s="23"/>
      <c r="Y17" s="23"/>
      <c r="Z17" s="23"/>
      <c r="AA17" s="23"/>
      <c r="AB17" s="23"/>
      <c r="AC17" s="22"/>
      <c r="AD17" s="22"/>
      <c r="AE17" s="22"/>
      <c r="AF17" s="22"/>
      <c r="AG17" s="282">
        <f>+U15+N15+G15</f>
        <v>0</v>
      </c>
      <c r="AH17" s="283"/>
      <c r="AI17" s="24"/>
    </row>
    <row r="18" spans="1:35" x14ac:dyDescent="0.25">
      <c r="A18" s="21"/>
      <c r="B18" s="25"/>
      <c r="C18" s="25"/>
      <c r="D18" s="25"/>
      <c r="E18" s="25"/>
      <c r="F18" s="26"/>
      <c r="G18" s="26"/>
      <c r="H18" s="27"/>
      <c r="I18" s="26"/>
      <c r="J18" s="26"/>
      <c r="K18" s="27"/>
      <c r="L18" s="26"/>
      <c r="M18" s="26"/>
      <c r="N18" s="27"/>
      <c r="O18" s="26"/>
      <c r="P18" s="26"/>
      <c r="Q18" s="27"/>
      <c r="R18" s="26"/>
      <c r="S18" s="26"/>
      <c r="T18" s="27"/>
      <c r="U18" s="27"/>
      <c r="V18" s="27"/>
      <c r="W18" s="27"/>
      <c r="X18" s="27"/>
      <c r="Y18" s="27"/>
      <c r="Z18" s="27"/>
      <c r="AA18" s="27"/>
      <c r="AB18" s="27"/>
      <c r="AC18" s="26"/>
      <c r="AD18" s="26"/>
      <c r="AE18" s="26"/>
      <c r="AF18" s="26"/>
      <c r="AG18" s="26"/>
      <c r="AH18" s="26"/>
      <c r="AI18" s="24"/>
    </row>
    <row r="19" spans="1:35" x14ac:dyDescent="0.25">
      <c r="A19" s="21"/>
      <c r="B19" s="280" t="s">
        <v>277</v>
      </c>
      <c r="C19" s="280"/>
      <c r="D19" s="280"/>
      <c r="E19" s="51" t="s">
        <v>284</v>
      </c>
      <c r="F19" s="275" t="s">
        <v>267</v>
      </c>
      <c r="G19" s="275"/>
      <c r="H19" s="275"/>
      <c r="J19" s="51" t="s">
        <v>292</v>
      </c>
      <c r="K19" s="26"/>
      <c r="L19" s="284" t="s">
        <v>289</v>
      </c>
      <c r="M19" s="284"/>
      <c r="N19" s="284"/>
      <c r="O19" s="284"/>
      <c r="P19" s="284"/>
      <c r="Q19" s="26"/>
      <c r="R19" s="26"/>
      <c r="S19" s="26"/>
      <c r="T19" s="26"/>
      <c r="U19" s="26"/>
      <c r="V19" s="27"/>
      <c r="W19" s="27"/>
      <c r="X19" s="27"/>
      <c r="Y19" s="27"/>
      <c r="Z19" s="27"/>
      <c r="AA19" s="27"/>
      <c r="AB19" s="27"/>
      <c r="AC19" s="26"/>
      <c r="AD19" s="26"/>
      <c r="AE19" s="26"/>
      <c r="AF19" s="26"/>
      <c r="AG19" s="26"/>
      <c r="AH19" s="26"/>
      <c r="AI19" s="24"/>
    </row>
    <row r="20" spans="1:35" x14ac:dyDescent="0.25">
      <c r="A20" s="21"/>
      <c r="B20" s="50"/>
      <c r="C20" s="50"/>
      <c r="D20" s="50"/>
      <c r="E20" s="50"/>
      <c r="F20" s="50"/>
      <c r="G20" s="50"/>
      <c r="K20" s="26"/>
      <c r="L20" s="26"/>
      <c r="M20" s="51"/>
      <c r="N20" s="53"/>
      <c r="O20" s="53"/>
      <c r="P20" s="26"/>
      <c r="Q20" s="26"/>
      <c r="R20" s="26"/>
      <c r="S20" s="26"/>
      <c r="T20" s="26"/>
      <c r="U20" s="26"/>
      <c r="V20" s="54"/>
      <c r="W20" s="54"/>
      <c r="X20" s="54"/>
      <c r="Y20" s="54"/>
      <c r="AE20" s="26"/>
      <c r="AF20" s="26"/>
      <c r="AG20" s="26"/>
      <c r="AH20" s="26"/>
      <c r="AI20" s="24"/>
    </row>
    <row r="21" spans="1:35" x14ac:dyDescent="0.25">
      <c r="A21" s="21"/>
      <c r="B21" s="280" t="s">
        <v>277</v>
      </c>
      <c r="C21" s="280"/>
      <c r="D21" s="280"/>
      <c r="E21" s="51" t="s">
        <v>284</v>
      </c>
      <c r="F21" s="50"/>
      <c r="G21" s="285">
        <f>+MMAES!AT74</f>
        <v>0</v>
      </c>
      <c r="H21" s="285"/>
      <c r="J21" s="51" t="s">
        <v>292</v>
      </c>
      <c r="K21" s="26"/>
      <c r="L21" s="26"/>
      <c r="M21" s="279">
        <f>+MMAES!AZ74</f>
        <v>2</v>
      </c>
      <c r="N21" s="279"/>
      <c r="O21" s="53"/>
      <c r="P21" s="26"/>
      <c r="Q21" s="26"/>
      <c r="R21" s="26"/>
      <c r="S21" s="26"/>
      <c r="T21" s="26"/>
      <c r="U21" s="26"/>
      <c r="V21" s="54"/>
      <c r="W21" s="54"/>
      <c r="X21" s="54"/>
      <c r="Y21" s="54"/>
      <c r="Z21" s="54"/>
      <c r="AA21" s="54"/>
      <c r="AB21" s="54"/>
      <c r="AC21" s="26"/>
      <c r="AD21" s="26"/>
      <c r="AE21" s="26"/>
      <c r="AF21" s="26"/>
      <c r="AG21" s="26"/>
      <c r="AH21" s="26"/>
      <c r="AI21" s="24"/>
    </row>
    <row r="22" spans="1:35" ht="15.75" thickBot="1" x14ac:dyDescent="0.3">
      <c r="A22" s="21"/>
      <c r="G22" s="52"/>
      <c r="H22" s="52"/>
      <c r="I22" s="52"/>
      <c r="J22" s="52"/>
      <c r="K22" s="52"/>
      <c r="L22" s="26"/>
      <c r="M22" s="36"/>
      <c r="P22" s="26"/>
      <c r="Q22" s="26"/>
      <c r="R22" s="26"/>
      <c r="S22" s="26"/>
      <c r="T22" s="26"/>
      <c r="U22" s="26"/>
      <c r="V22" s="27"/>
      <c r="W22" s="27"/>
      <c r="X22" s="27"/>
      <c r="Y22" s="27"/>
      <c r="Z22" s="27"/>
      <c r="AA22" s="27"/>
      <c r="AB22" s="27"/>
      <c r="AC22" s="26"/>
      <c r="AD22" s="26"/>
      <c r="AE22" s="26"/>
      <c r="AF22" s="26"/>
      <c r="AG22" s="26"/>
      <c r="AH22" s="26"/>
      <c r="AI22" s="24"/>
    </row>
    <row r="23" spans="1:35" ht="15.75" thickBot="1" x14ac:dyDescent="0.3">
      <c r="A23" s="21"/>
      <c r="B23" s="272" t="s">
        <v>361</v>
      </c>
      <c r="C23" s="273"/>
      <c r="D23" s="273"/>
      <c r="E23" s="273"/>
      <c r="F23" s="273"/>
      <c r="G23" s="273"/>
      <c r="H23" s="273"/>
      <c r="I23" s="273"/>
      <c r="J23" s="273"/>
      <c r="K23" s="273"/>
      <c r="L23" s="273"/>
      <c r="M23" s="273"/>
      <c r="N23" s="49" t="s">
        <v>284</v>
      </c>
      <c r="O23" s="22"/>
      <c r="P23" s="22"/>
      <c r="Q23" s="22"/>
      <c r="R23" s="22"/>
      <c r="S23" s="22"/>
      <c r="T23" s="22"/>
      <c r="U23" s="22"/>
      <c r="V23" s="23"/>
      <c r="W23" s="23"/>
      <c r="X23" s="23"/>
      <c r="Y23" s="23"/>
      <c r="Z23" s="23"/>
      <c r="AA23" s="23"/>
      <c r="AB23" s="23"/>
      <c r="AC23" s="22"/>
      <c r="AD23" s="22"/>
      <c r="AE23" s="22"/>
      <c r="AF23" s="22"/>
      <c r="AG23" s="282">
        <f>+M21+G21</f>
        <v>2</v>
      </c>
      <c r="AH23" s="283"/>
      <c r="AI23" s="24"/>
    </row>
    <row r="24" spans="1:35" x14ac:dyDescent="0.25">
      <c r="A24" s="21"/>
      <c r="B24" s="25"/>
      <c r="C24" s="25"/>
      <c r="D24" s="25"/>
      <c r="E24" s="25"/>
      <c r="F24" s="26"/>
      <c r="G24" s="26"/>
      <c r="H24" s="27"/>
      <c r="I24" s="26"/>
      <c r="J24" s="26"/>
      <c r="K24" s="27"/>
      <c r="L24" s="26"/>
      <c r="M24" s="26"/>
      <c r="N24" s="27"/>
      <c r="O24" s="26"/>
      <c r="P24" s="26"/>
      <c r="Q24" s="27"/>
      <c r="R24" s="26"/>
      <c r="S24" s="26"/>
      <c r="T24" s="27"/>
      <c r="U24" s="27"/>
      <c r="V24" s="27"/>
      <c r="W24" s="27"/>
      <c r="X24" s="27"/>
      <c r="Y24" s="27"/>
      <c r="Z24" s="27"/>
      <c r="AA24" s="27"/>
      <c r="AB24" s="27"/>
      <c r="AC24" s="26"/>
      <c r="AD24" s="26"/>
      <c r="AE24" s="26"/>
      <c r="AF24" s="26"/>
      <c r="AG24" s="26"/>
      <c r="AH24" s="26"/>
      <c r="AI24" s="24"/>
    </row>
    <row r="25" spans="1:35" x14ac:dyDescent="0.25">
      <c r="A25" s="21"/>
      <c r="B25" s="277" t="s">
        <v>291</v>
      </c>
      <c r="C25" s="277"/>
      <c r="D25" s="277"/>
      <c r="E25" s="36" t="s">
        <v>284</v>
      </c>
      <c r="F25" s="275" t="s">
        <v>283</v>
      </c>
      <c r="G25" s="275"/>
      <c r="H25" s="36" t="s">
        <v>292</v>
      </c>
      <c r="I25" s="275" t="s">
        <v>264</v>
      </c>
      <c r="J25" s="275"/>
      <c r="K25" s="36" t="s">
        <v>292</v>
      </c>
      <c r="L25" s="275" t="s">
        <v>285</v>
      </c>
      <c r="M25" s="275"/>
      <c r="N25" s="36" t="s">
        <v>292</v>
      </c>
      <c r="O25" s="275" t="s">
        <v>288</v>
      </c>
      <c r="P25" s="275"/>
      <c r="Q25" s="36" t="s">
        <v>292</v>
      </c>
      <c r="R25" s="275" t="s">
        <v>290</v>
      </c>
      <c r="S25" s="275"/>
      <c r="T25" s="33"/>
      <c r="U25" s="33"/>
      <c r="V25" s="36"/>
      <c r="W25" s="36"/>
      <c r="X25" s="36"/>
      <c r="Y25" s="36"/>
      <c r="Z25" s="36"/>
      <c r="AA25" s="36"/>
      <c r="AB25" s="36"/>
      <c r="AC25" s="35"/>
      <c r="AD25" s="35"/>
      <c r="AE25" s="35"/>
      <c r="AF25" s="35"/>
      <c r="AG25" s="35"/>
      <c r="AH25" s="35"/>
      <c r="AI25" s="24"/>
    </row>
    <row r="26" spans="1:35" x14ac:dyDescent="0.25">
      <c r="A26" s="21"/>
      <c r="B26" s="33"/>
      <c r="C26" s="33"/>
      <c r="D26" s="33"/>
      <c r="E26" s="33"/>
      <c r="F26" s="35"/>
      <c r="G26" s="35"/>
      <c r="H26" s="36"/>
      <c r="I26" s="35"/>
      <c r="J26" s="35"/>
      <c r="K26" s="36"/>
      <c r="L26" s="35"/>
      <c r="M26" s="35"/>
      <c r="N26" s="36"/>
      <c r="O26" s="35"/>
      <c r="P26" s="35"/>
      <c r="Q26" s="36"/>
      <c r="R26" s="35"/>
      <c r="S26" s="35"/>
      <c r="T26" s="36"/>
      <c r="U26" s="36"/>
      <c r="V26" s="36"/>
      <c r="W26" s="36"/>
      <c r="X26" s="36"/>
      <c r="Y26" s="36"/>
      <c r="Z26" s="36"/>
      <c r="AA26" s="36"/>
      <c r="AB26" s="36"/>
      <c r="AC26" s="35"/>
      <c r="AD26" s="35"/>
      <c r="AE26" s="35"/>
      <c r="AF26" s="35"/>
      <c r="AG26" s="35"/>
      <c r="AH26" s="35"/>
      <c r="AI26" s="24"/>
    </row>
    <row r="27" spans="1:35" x14ac:dyDescent="0.25">
      <c r="A27" s="21"/>
      <c r="B27" s="277" t="s">
        <v>291</v>
      </c>
      <c r="C27" s="277"/>
      <c r="D27" s="277"/>
      <c r="E27" s="36" t="s">
        <v>284</v>
      </c>
      <c r="F27" s="275">
        <f>+AG3</f>
        <v>1</v>
      </c>
      <c r="G27" s="275"/>
      <c r="H27" s="36" t="s">
        <v>292</v>
      </c>
      <c r="I27" s="275">
        <f>+AG9</f>
        <v>0</v>
      </c>
      <c r="J27" s="275"/>
      <c r="K27" s="36" t="s">
        <v>292</v>
      </c>
      <c r="L27" s="275">
        <f>+AG11</f>
        <v>0</v>
      </c>
      <c r="M27" s="275"/>
      <c r="N27" s="36" t="s">
        <v>292</v>
      </c>
      <c r="O27" s="275">
        <f>+AG17</f>
        <v>0</v>
      </c>
      <c r="P27" s="275"/>
      <c r="Q27" s="36" t="s">
        <v>292</v>
      </c>
      <c r="R27" s="275">
        <f>+AG23</f>
        <v>2</v>
      </c>
      <c r="S27" s="275"/>
      <c r="T27" s="35"/>
      <c r="U27" s="35"/>
      <c r="V27" s="35"/>
      <c r="W27" s="35"/>
      <c r="X27" s="35"/>
      <c r="Y27" s="35"/>
      <c r="Z27" s="35"/>
      <c r="AA27" s="35"/>
      <c r="AB27" s="35"/>
      <c r="AC27" s="35"/>
      <c r="AD27" s="35"/>
      <c r="AE27" s="35"/>
      <c r="AF27" s="35"/>
      <c r="AG27" s="35"/>
      <c r="AH27" s="35"/>
      <c r="AI27" s="24"/>
    </row>
    <row r="28" spans="1:35" ht="15.75" thickBot="1" x14ac:dyDescent="0.3">
      <c r="A28" s="21"/>
      <c r="B28" s="25"/>
      <c r="C28" s="25"/>
      <c r="D28" s="25"/>
      <c r="E28" s="25"/>
      <c r="F28" s="26"/>
      <c r="G28" s="26"/>
      <c r="H28" s="27"/>
      <c r="I28" s="26"/>
      <c r="J28" s="26"/>
      <c r="K28" s="27"/>
      <c r="L28" s="26"/>
      <c r="M28" s="26"/>
      <c r="N28" s="27"/>
      <c r="O28" s="26"/>
      <c r="P28" s="26"/>
      <c r="Q28" s="27"/>
      <c r="R28" s="26"/>
      <c r="S28" s="26"/>
      <c r="T28" s="27"/>
      <c r="U28" s="27"/>
      <c r="V28" s="27"/>
      <c r="W28" s="27"/>
      <c r="X28" s="27"/>
      <c r="Y28" s="27"/>
      <c r="Z28" s="27"/>
      <c r="AA28" s="27"/>
      <c r="AB28" s="27"/>
      <c r="AC28" s="26"/>
      <c r="AD28" s="26"/>
      <c r="AE28" s="26"/>
      <c r="AF28" s="26"/>
      <c r="AG28" s="26"/>
      <c r="AH28" s="26"/>
      <c r="AI28" s="24"/>
    </row>
    <row r="29" spans="1:35" ht="15.75" thickBot="1" x14ac:dyDescent="0.3">
      <c r="A29" s="21"/>
      <c r="B29" s="272" t="s">
        <v>291</v>
      </c>
      <c r="C29" s="273"/>
      <c r="D29" s="273"/>
      <c r="E29" s="273"/>
      <c r="F29" s="273"/>
      <c r="G29" s="273"/>
      <c r="H29" s="273"/>
      <c r="I29" s="273"/>
      <c r="J29" s="273"/>
      <c r="K29" s="273"/>
      <c r="L29" s="273"/>
      <c r="M29" s="273"/>
      <c r="N29" s="49" t="s">
        <v>284</v>
      </c>
      <c r="O29" s="22"/>
      <c r="P29" s="22"/>
      <c r="Q29" s="22"/>
      <c r="R29" s="22"/>
      <c r="S29" s="22"/>
      <c r="T29" s="22"/>
      <c r="U29" s="22"/>
      <c r="V29" s="22"/>
      <c r="W29" s="22"/>
      <c r="X29" s="22"/>
      <c r="Y29" s="22"/>
      <c r="Z29" s="22"/>
      <c r="AA29" s="22"/>
      <c r="AB29" s="22"/>
      <c r="AC29" s="22"/>
      <c r="AD29" s="22"/>
      <c r="AE29" s="267">
        <f>+F27+I27+L27+O27+R27</f>
        <v>3</v>
      </c>
      <c r="AF29" s="267"/>
      <c r="AG29" s="267"/>
      <c r="AH29" s="268"/>
      <c r="AI29" s="24"/>
    </row>
    <row r="30" spans="1:35" x14ac:dyDescent="0.25">
      <c r="A30" s="21"/>
      <c r="B30" s="25"/>
      <c r="C30" s="25"/>
      <c r="D30" s="25"/>
      <c r="E30" s="25"/>
      <c r="F30" s="26"/>
      <c r="G30" s="26"/>
      <c r="H30" s="27"/>
      <c r="I30" s="26"/>
      <c r="J30" s="26"/>
      <c r="K30" s="27"/>
      <c r="L30" s="26"/>
      <c r="M30" s="26"/>
      <c r="N30" s="27"/>
      <c r="O30" s="26"/>
      <c r="P30" s="26"/>
      <c r="Q30" s="27"/>
      <c r="R30" s="26"/>
      <c r="S30" s="26"/>
      <c r="T30" s="27"/>
      <c r="U30" s="27"/>
      <c r="V30" s="27"/>
      <c r="W30" s="27"/>
      <c r="X30" s="27"/>
      <c r="Y30" s="27"/>
      <c r="Z30" s="27"/>
      <c r="AA30" s="27"/>
      <c r="AB30" s="27"/>
      <c r="AC30" s="26"/>
      <c r="AD30" s="26"/>
      <c r="AE30" s="26"/>
      <c r="AF30" s="26"/>
      <c r="AG30" s="26"/>
      <c r="AH30" s="26"/>
      <c r="AI30" s="24"/>
    </row>
    <row r="31" spans="1:35" x14ac:dyDescent="0.25">
      <c r="A31" s="21"/>
      <c r="B31" s="277" t="s">
        <v>293</v>
      </c>
      <c r="C31" s="277"/>
      <c r="D31" s="277"/>
      <c r="E31" s="36" t="s">
        <v>284</v>
      </c>
      <c r="F31" s="275" t="s">
        <v>291</v>
      </c>
      <c r="G31" s="275"/>
      <c r="H31" s="36" t="s">
        <v>292</v>
      </c>
      <c r="I31" s="275" t="s">
        <v>294</v>
      </c>
      <c r="J31" s="275"/>
      <c r="K31" s="36" t="s">
        <v>295</v>
      </c>
      <c r="L31" s="275" t="s">
        <v>296</v>
      </c>
      <c r="M31" s="275"/>
      <c r="N31" s="275"/>
      <c r="O31" s="275"/>
      <c r="P31" s="275"/>
      <c r="Q31" s="36"/>
      <c r="R31" s="275"/>
      <c r="S31" s="275"/>
      <c r="T31" s="33"/>
      <c r="U31" s="33"/>
      <c r="V31" s="36"/>
      <c r="W31" s="36"/>
      <c r="X31" s="36"/>
      <c r="Y31" s="36"/>
      <c r="Z31" s="36"/>
      <c r="AA31" s="36"/>
      <c r="AB31" s="36"/>
      <c r="AC31" s="35"/>
      <c r="AD31" s="35"/>
      <c r="AE31" s="35"/>
      <c r="AF31" s="35"/>
      <c r="AG31" s="35"/>
      <c r="AH31" s="35"/>
      <c r="AI31" s="24"/>
    </row>
    <row r="32" spans="1:35" x14ac:dyDescent="0.25">
      <c r="A32" s="21"/>
      <c r="B32" s="33"/>
      <c r="C32" s="33"/>
      <c r="D32" s="33"/>
      <c r="E32" s="33"/>
      <c r="F32" s="35"/>
      <c r="G32" s="35"/>
      <c r="H32" s="36"/>
      <c r="I32" s="35"/>
      <c r="J32" s="35"/>
      <c r="K32" s="36"/>
      <c r="L32" s="35"/>
      <c r="M32" s="35"/>
      <c r="N32" s="36"/>
      <c r="O32" s="35"/>
      <c r="P32" s="35"/>
      <c r="Q32" s="36"/>
      <c r="R32" s="35"/>
      <c r="S32" s="35"/>
      <c r="T32" s="36"/>
      <c r="U32" s="36"/>
      <c r="V32" s="36"/>
      <c r="W32" s="36"/>
      <c r="X32" s="36"/>
      <c r="Y32" s="36"/>
      <c r="Z32" s="36"/>
      <c r="AA32" s="36"/>
      <c r="AB32" s="36"/>
      <c r="AC32" s="35"/>
      <c r="AD32" s="35"/>
      <c r="AE32" s="35"/>
      <c r="AF32" s="35"/>
      <c r="AG32" s="35"/>
      <c r="AH32" s="35"/>
      <c r="AI32" s="24"/>
    </row>
    <row r="33" spans="1:35" x14ac:dyDescent="0.25">
      <c r="A33" s="21"/>
      <c r="B33" s="277" t="s">
        <v>293</v>
      </c>
      <c r="C33" s="277"/>
      <c r="D33" s="277"/>
      <c r="E33" s="36" t="s">
        <v>284</v>
      </c>
      <c r="F33" s="275">
        <f>+AE29</f>
        <v>3</v>
      </c>
      <c r="G33" s="275"/>
      <c r="H33" s="36" t="s">
        <v>292</v>
      </c>
      <c r="I33" s="275">
        <f>+MMAES!AT81</f>
        <v>0</v>
      </c>
      <c r="J33" s="275"/>
      <c r="K33" s="36" t="s">
        <v>295</v>
      </c>
      <c r="L33" s="275">
        <f>+MMAES!AT79</f>
        <v>0</v>
      </c>
      <c r="M33" s="275"/>
      <c r="N33" s="33"/>
      <c r="O33" s="275"/>
      <c r="P33" s="275"/>
      <c r="Q33" s="36"/>
      <c r="R33" s="275"/>
      <c r="S33" s="275"/>
      <c r="T33" s="35"/>
      <c r="U33" s="35"/>
      <c r="V33" s="35"/>
      <c r="W33" s="35"/>
      <c r="X33" s="35"/>
      <c r="Y33" s="35"/>
      <c r="Z33" s="35"/>
      <c r="AA33" s="35"/>
      <c r="AB33" s="35"/>
      <c r="AC33" s="35"/>
      <c r="AD33" s="35"/>
      <c r="AE33" s="35"/>
      <c r="AF33" s="35"/>
      <c r="AG33" s="35"/>
      <c r="AH33" s="35"/>
      <c r="AI33" s="24"/>
    </row>
    <row r="34" spans="1:35" ht="15.75" thickBot="1" x14ac:dyDescent="0.3">
      <c r="A34" s="21"/>
      <c r="B34" s="25"/>
      <c r="C34" s="25"/>
      <c r="D34" s="25"/>
      <c r="E34" s="25"/>
      <c r="F34" s="26"/>
      <c r="G34" s="26"/>
      <c r="H34" s="27"/>
      <c r="I34" s="26"/>
      <c r="J34" s="26"/>
      <c r="K34" s="27"/>
      <c r="L34" s="26"/>
      <c r="M34" s="26"/>
      <c r="N34" s="27"/>
      <c r="O34" s="26"/>
      <c r="P34" s="26"/>
      <c r="Q34" s="27"/>
      <c r="R34" s="26"/>
      <c r="S34" s="26"/>
      <c r="T34" s="27"/>
      <c r="U34" s="27"/>
      <c r="V34" s="27"/>
      <c r="W34" s="27"/>
      <c r="X34" s="27"/>
      <c r="Y34" s="27"/>
      <c r="Z34" s="27"/>
      <c r="AA34" s="27"/>
      <c r="AB34" s="27"/>
      <c r="AC34" s="26"/>
      <c r="AD34" s="26"/>
      <c r="AE34" s="26"/>
      <c r="AF34" s="26"/>
      <c r="AG34" s="26"/>
      <c r="AH34" s="26"/>
      <c r="AI34" s="24"/>
    </row>
    <row r="35" spans="1:35" ht="15.75" thickBot="1" x14ac:dyDescent="0.3">
      <c r="A35" s="21"/>
      <c r="B35" s="272" t="s">
        <v>293</v>
      </c>
      <c r="C35" s="273"/>
      <c r="D35" s="273"/>
      <c r="E35" s="273"/>
      <c r="F35" s="273"/>
      <c r="G35" s="273"/>
      <c r="H35" s="273"/>
      <c r="I35" s="273"/>
      <c r="J35" s="273"/>
      <c r="K35" s="273"/>
      <c r="L35" s="273"/>
      <c r="M35" s="273"/>
      <c r="N35" s="49" t="s">
        <v>284</v>
      </c>
      <c r="O35" s="22"/>
      <c r="P35" s="22"/>
      <c r="Q35" s="22"/>
      <c r="R35" s="22"/>
      <c r="S35" s="22"/>
      <c r="T35" s="22"/>
      <c r="U35" s="22"/>
      <c r="V35" s="22"/>
      <c r="W35" s="22"/>
      <c r="X35" s="22"/>
      <c r="Y35" s="22"/>
      <c r="Z35" s="22"/>
      <c r="AA35" s="22"/>
      <c r="AB35" s="22"/>
      <c r="AC35" s="22"/>
      <c r="AD35" s="22"/>
      <c r="AE35" s="267">
        <f>+F33+I33-L33</f>
        <v>3</v>
      </c>
      <c r="AF35" s="267"/>
      <c r="AG35" s="267"/>
      <c r="AH35" s="268"/>
      <c r="AI35" s="24"/>
    </row>
    <row r="36" spans="1:35" x14ac:dyDescent="0.25">
      <c r="A36" s="21"/>
      <c r="B36" s="25"/>
      <c r="C36" s="25"/>
      <c r="D36" s="25"/>
      <c r="E36" s="25"/>
      <c r="F36" s="26"/>
      <c r="G36" s="26"/>
      <c r="H36" s="27"/>
      <c r="I36" s="26"/>
      <c r="J36" s="26"/>
      <c r="K36" s="27"/>
      <c r="L36" s="26"/>
      <c r="M36" s="26"/>
      <c r="N36" s="27"/>
      <c r="O36" s="26"/>
      <c r="P36" s="26"/>
      <c r="Q36" s="27"/>
      <c r="R36" s="26"/>
      <c r="S36" s="26"/>
      <c r="T36" s="27"/>
      <c r="U36" s="27"/>
      <c r="V36" s="27"/>
      <c r="W36" s="27"/>
      <c r="X36" s="27"/>
      <c r="Y36" s="27"/>
      <c r="Z36" s="27"/>
      <c r="AA36" s="27"/>
      <c r="AB36" s="27"/>
      <c r="AC36" s="26"/>
      <c r="AD36" s="26"/>
      <c r="AE36" s="26"/>
      <c r="AF36" s="26"/>
      <c r="AG36" s="26"/>
      <c r="AH36" s="26"/>
      <c r="AI36" s="24"/>
    </row>
    <row r="37" spans="1:35" x14ac:dyDescent="0.25">
      <c r="A37" s="21"/>
      <c r="B37" s="275" t="s">
        <v>358</v>
      </c>
      <c r="C37" s="275"/>
      <c r="D37" s="275"/>
      <c r="E37" s="275"/>
      <c r="F37" s="275"/>
      <c r="G37" s="275"/>
      <c r="H37" s="275"/>
      <c r="I37" s="36" t="s">
        <v>284</v>
      </c>
      <c r="J37" s="278">
        <f>+TABLAS!K18</f>
        <v>9967.5</v>
      </c>
      <c r="K37" s="278"/>
      <c r="L37" s="278"/>
      <c r="M37" s="278"/>
      <c r="N37" s="35"/>
      <c r="O37" s="35"/>
      <c r="P37" s="277" t="s">
        <v>298</v>
      </c>
      <c r="Q37" s="277"/>
      <c r="R37" s="277"/>
      <c r="S37" s="36" t="s">
        <v>284</v>
      </c>
      <c r="T37" s="278">
        <f>+MMAES!AT83</f>
        <v>1</v>
      </c>
      <c r="U37" s="278"/>
      <c r="V37" s="278"/>
      <c r="W37" s="278"/>
      <c r="X37" s="35"/>
      <c r="Y37" s="35"/>
      <c r="Z37" s="35"/>
      <c r="AA37" s="35"/>
      <c r="AB37" s="35"/>
      <c r="AC37" s="35"/>
      <c r="AD37" s="35"/>
      <c r="AE37" s="35"/>
      <c r="AF37" s="35"/>
      <c r="AG37" s="35"/>
      <c r="AH37" s="35"/>
      <c r="AI37" s="24"/>
    </row>
    <row r="38" spans="1:35" x14ac:dyDescent="0.25">
      <c r="A38" s="21"/>
      <c r="B38" s="33"/>
      <c r="C38" s="33"/>
      <c r="D38" s="33"/>
      <c r="E38" s="33"/>
      <c r="F38" s="35"/>
      <c r="G38" s="35"/>
      <c r="H38" s="36"/>
      <c r="I38" s="35"/>
      <c r="J38" s="35"/>
      <c r="K38" s="36"/>
      <c r="L38" s="35"/>
      <c r="M38" s="35"/>
      <c r="N38" s="36"/>
      <c r="O38" s="35"/>
      <c r="P38" s="35"/>
      <c r="Q38" s="36"/>
      <c r="R38" s="35"/>
      <c r="S38" s="35"/>
      <c r="T38" s="36"/>
      <c r="U38" s="36"/>
      <c r="V38" s="36"/>
      <c r="W38" s="36"/>
      <c r="X38" s="36"/>
      <c r="Y38" s="36"/>
      <c r="Z38" s="36"/>
      <c r="AA38" s="36"/>
      <c r="AB38" s="36"/>
      <c r="AC38" s="35"/>
      <c r="AD38" s="35"/>
      <c r="AE38" s="35"/>
      <c r="AF38" s="35"/>
      <c r="AG38" s="35"/>
      <c r="AH38" s="35"/>
      <c r="AI38" s="24"/>
    </row>
    <row r="39" spans="1:35" x14ac:dyDescent="0.25">
      <c r="A39" s="21"/>
      <c r="B39" s="277" t="s">
        <v>299</v>
      </c>
      <c r="C39" s="277"/>
      <c r="D39" s="277"/>
      <c r="E39" s="51" t="s">
        <v>284</v>
      </c>
      <c r="F39" s="280" t="s">
        <v>357</v>
      </c>
      <c r="G39" s="280"/>
      <c r="H39" s="280"/>
      <c r="I39" s="280"/>
      <c r="J39" s="35" t="s">
        <v>301</v>
      </c>
      <c r="K39" s="281" t="s">
        <v>297</v>
      </c>
      <c r="L39" s="281"/>
      <c r="M39" s="35" t="s">
        <v>301</v>
      </c>
      <c r="N39" s="281" t="s">
        <v>298</v>
      </c>
      <c r="O39" s="281"/>
      <c r="P39" s="281"/>
      <c r="Q39" s="281"/>
      <c r="R39" s="35"/>
      <c r="S39" s="35"/>
      <c r="T39" s="35"/>
      <c r="U39" s="35"/>
      <c r="V39" s="35"/>
      <c r="W39" s="35"/>
      <c r="X39" s="35"/>
      <c r="Y39" s="35"/>
      <c r="Z39" s="35"/>
      <c r="AA39" s="35"/>
      <c r="AB39" s="35"/>
      <c r="AC39" s="35"/>
      <c r="AD39" s="35"/>
      <c r="AE39" s="35"/>
      <c r="AF39" s="35"/>
      <c r="AG39" s="35"/>
      <c r="AH39" s="35"/>
      <c r="AI39" s="24"/>
    </row>
    <row r="40" spans="1:35" ht="15.75" thickBot="1" x14ac:dyDescent="0.3">
      <c r="A40" s="21"/>
      <c r="B40" s="25"/>
      <c r="C40" s="25"/>
      <c r="D40" s="25"/>
      <c r="E40" s="25"/>
      <c r="F40" s="26"/>
      <c r="G40" s="26"/>
      <c r="H40" s="27"/>
      <c r="I40" s="26"/>
      <c r="J40" s="26"/>
      <c r="K40" s="27"/>
      <c r="L40" s="26"/>
      <c r="M40" s="26"/>
      <c r="N40" s="27"/>
      <c r="O40" s="26"/>
      <c r="P40" s="26"/>
      <c r="Q40" s="27"/>
      <c r="R40" s="26"/>
      <c r="S40" s="26"/>
      <c r="T40" s="27"/>
      <c r="U40" s="27"/>
      <c r="V40" s="27"/>
      <c r="W40" s="27"/>
      <c r="X40" s="27"/>
      <c r="Y40" s="27"/>
      <c r="Z40" s="27"/>
      <c r="AA40" s="27"/>
      <c r="AB40" s="27"/>
      <c r="AC40" s="26"/>
      <c r="AD40" s="26"/>
      <c r="AE40" s="26"/>
      <c r="AF40" s="26"/>
      <c r="AG40" s="26"/>
      <c r="AH40" s="26"/>
      <c r="AI40" s="24"/>
    </row>
    <row r="41" spans="1:35" ht="15.75" thickBot="1" x14ac:dyDescent="0.3">
      <c r="A41" s="21"/>
      <c r="B41" s="272" t="s">
        <v>360</v>
      </c>
      <c r="C41" s="273"/>
      <c r="D41" s="273"/>
      <c r="E41" s="273"/>
      <c r="F41" s="273"/>
      <c r="G41" s="273"/>
      <c r="H41" s="273"/>
      <c r="I41" s="273"/>
      <c r="J41" s="273"/>
      <c r="K41" s="273"/>
      <c r="L41" s="273"/>
      <c r="M41" s="273"/>
      <c r="N41" s="49" t="s">
        <v>284</v>
      </c>
      <c r="O41" s="22"/>
      <c r="P41" s="22"/>
      <c r="Q41" s="22"/>
      <c r="R41" s="22"/>
      <c r="S41" s="22"/>
      <c r="T41" s="22"/>
      <c r="U41" s="22"/>
      <c r="V41" s="22"/>
      <c r="W41" s="22"/>
      <c r="X41" s="22"/>
      <c r="Y41" s="22"/>
      <c r="Z41" s="22"/>
      <c r="AA41" s="22"/>
      <c r="AB41" s="22"/>
      <c r="AC41" s="22"/>
      <c r="AD41" s="22"/>
      <c r="AE41" s="267">
        <f>ROUND((AE29^2)*J37*T37,5)</f>
        <v>89707.5</v>
      </c>
      <c r="AF41" s="267"/>
      <c r="AG41" s="267"/>
      <c r="AH41" s="268"/>
      <c r="AI41" s="24"/>
    </row>
    <row r="42" spans="1:35" x14ac:dyDescent="0.25">
      <c r="A42" s="21"/>
      <c r="B42" s="25"/>
      <c r="C42" s="25"/>
      <c r="D42" s="25"/>
      <c r="E42" s="25"/>
      <c r="F42" s="26"/>
      <c r="G42" s="26"/>
      <c r="H42" s="27"/>
      <c r="I42" s="26"/>
      <c r="J42" s="26"/>
      <c r="K42" s="27"/>
      <c r="L42" s="26"/>
      <c r="M42" s="26"/>
      <c r="N42" s="27"/>
      <c r="O42" s="26"/>
      <c r="P42" s="26"/>
      <c r="Q42" s="27"/>
      <c r="R42" s="26"/>
      <c r="S42" s="26"/>
      <c r="T42" s="27"/>
      <c r="U42" s="27"/>
      <c r="V42" s="27"/>
      <c r="W42" s="27"/>
      <c r="X42" s="27"/>
      <c r="Y42" s="27"/>
      <c r="Z42" s="27"/>
      <c r="AA42" s="27"/>
      <c r="AB42" s="27"/>
      <c r="AC42" s="26"/>
      <c r="AD42" s="26"/>
      <c r="AE42" s="26"/>
      <c r="AF42" s="26"/>
      <c r="AG42" s="26"/>
      <c r="AH42" s="26"/>
      <c r="AI42" s="24"/>
    </row>
    <row r="43" spans="1:35" x14ac:dyDescent="0.25">
      <c r="A43" s="21"/>
      <c r="B43" s="33" t="s">
        <v>222</v>
      </c>
      <c r="C43" s="35"/>
      <c r="D43" s="35"/>
      <c r="E43" s="36" t="s">
        <v>284</v>
      </c>
      <c r="F43" s="37">
        <v>1</v>
      </c>
      <c r="G43" s="36" t="s">
        <v>292</v>
      </c>
      <c r="H43" s="275" t="s">
        <v>300</v>
      </c>
      <c r="I43" s="275"/>
      <c r="J43" s="275"/>
      <c r="K43" s="36" t="s">
        <v>301</v>
      </c>
      <c r="L43" s="275" t="s">
        <v>302</v>
      </c>
      <c r="M43" s="275"/>
      <c r="N43" s="275"/>
      <c r="O43" s="36" t="s">
        <v>292</v>
      </c>
      <c r="P43" s="275" t="s">
        <v>303</v>
      </c>
      <c r="Q43" s="275"/>
      <c r="R43" s="275"/>
      <c r="S43" s="36" t="s">
        <v>292</v>
      </c>
      <c r="T43" s="275" t="s">
        <v>304</v>
      </c>
      <c r="U43" s="275"/>
      <c r="V43" s="275"/>
      <c r="W43" s="36" t="s">
        <v>292</v>
      </c>
      <c r="X43" s="275" t="s">
        <v>305</v>
      </c>
      <c r="Y43" s="275"/>
      <c r="Z43" s="275"/>
      <c r="AA43" s="33"/>
      <c r="AB43" s="35"/>
      <c r="AC43" s="35"/>
      <c r="AD43" s="35"/>
      <c r="AE43" s="35"/>
      <c r="AF43" s="35"/>
      <c r="AG43" s="35"/>
      <c r="AH43" s="33"/>
      <c r="AI43" s="24"/>
    </row>
    <row r="44" spans="1:35" x14ac:dyDescent="0.25">
      <c r="A44" s="21"/>
      <c r="B44" s="33"/>
      <c r="C44" s="33"/>
      <c r="D44" s="33"/>
      <c r="E44" s="33"/>
      <c r="F44" s="35"/>
      <c r="G44" s="35"/>
      <c r="H44" s="36"/>
      <c r="I44" s="35"/>
      <c r="J44" s="35"/>
      <c r="K44" s="36"/>
      <c r="L44" s="35"/>
      <c r="M44" s="35"/>
      <c r="N44" s="36"/>
      <c r="O44" s="35"/>
      <c r="P44" s="35"/>
      <c r="Q44" s="36"/>
      <c r="R44" s="35"/>
      <c r="S44" s="35"/>
      <c r="T44" s="36"/>
      <c r="U44" s="36"/>
      <c r="V44" s="36"/>
      <c r="W44" s="36"/>
      <c r="X44" s="36"/>
      <c r="Y44" s="36"/>
      <c r="Z44" s="36"/>
      <c r="AA44" s="36"/>
      <c r="AB44" s="36"/>
      <c r="AC44" s="35"/>
      <c r="AD44" s="35"/>
      <c r="AE44" s="35"/>
      <c r="AF44" s="35"/>
      <c r="AG44" s="35"/>
      <c r="AH44" s="35"/>
      <c r="AI44" s="24"/>
    </row>
    <row r="45" spans="1:35" x14ac:dyDescent="0.25">
      <c r="A45" s="21"/>
      <c r="B45" s="33" t="s">
        <v>222</v>
      </c>
      <c r="C45" s="35"/>
      <c r="D45" s="35"/>
      <c r="E45" s="36" t="s">
        <v>284</v>
      </c>
      <c r="F45" s="37">
        <v>1</v>
      </c>
      <c r="G45" s="36" t="s">
        <v>292</v>
      </c>
      <c r="H45" s="275">
        <f>+MMAES!AT89</f>
        <v>0</v>
      </c>
      <c r="I45" s="275"/>
      <c r="J45" s="275"/>
      <c r="K45" s="36" t="s">
        <v>301</v>
      </c>
      <c r="L45" s="275">
        <f>+MMAES!AT95</f>
        <v>0</v>
      </c>
      <c r="M45" s="275"/>
      <c r="N45" s="275"/>
      <c r="O45" s="36" t="s">
        <v>292</v>
      </c>
      <c r="P45" s="275">
        <f>+MMAES!AT100</f>
        <v>0</v>
      </c>
      <c r="Q45" s="275"/>
      <c r="R45" s="275"/>
      <c r="S45" s="36" t="s">
        <v>292</v>
      </c>
      <c r="T45" s="275">
        <f>+MMAES!AT102</f>
        <v>0</v>
      </c>
      <c r="U45" s="275"/>
      <c r="V45" s="275"/>
      <c r="W45" s="36" t="s">
        <v>292</v>
      </c>
      <c r="X45" s="275">
        <f>+MMAES!AZ95</f>
        <v>0</v>
      </c>
      <c r="Y45" s="275"/>
      <c r="Z45" s="275"/>
      <c r="AA45" s="33"/>
      <c r="AB45" s="35"/>
      <c r="AC45" s="35"/>
      <c r="AD45" s="35"/>
      <c r="AE45" s="35"/>
      <c r="AF45" s="35"/>
      <c r="AG45" s="35"/>
      <c r="AH45" s="33"/>
      <c r="AI45" s="24"/>
    </row>
    <row r="46" spans="1:35" ht="15.75" thickBot="1" x14ac:dyDescent="0.3">
      <c r="A46" s="21"/>
      <c r="B46" s="25"/>
      <c r="C46" s="25"/>
      <c r="D46" s="25"/>
      <c r="E46" s="25"/>
      <c r="F46" s="26"/>
      <c r="G46" s="26"/>
      <c r="H46" s="27"/>
      <c r="I46" s="26"/>
      <c r="J46" s="26"/>
      <c r="K46" s="27"/>
      <c r="L46" s="26"/>
      <c r="M46" s="26"/>
      <c r="N46" s="27"/>
      <c r="O46" s="26"/>
      <c r="P46" s="26"/>
      <c r="Q46" s="27"/>
      <c r="R46" s="26"/>
      <c r="S46" s="26"/>
      <c r="T46" s="27"/>
      <c r="U46" s="27"/>
      <c r="V46" s="27"/>
      <c r="W46" s="27"/>
      <c r="X46" s="27"/>
      <c r="Y46" s="27"/>
      <c r="Z46" s="27"/>
      <c r="AA46" s="27"/>
      <c r="AB46" s="27"/>
      <c r="AC46" s="26"/>
      <c r="AD46" s="26"/>
      <c r="AE46" s="26"/>
      <c r="AF46" s="26"/>
      <c r="AG46" s="26"/>
      <c r="AH46" s="26"/>
      <c r="AI46" s="24"/>
    </row>
    <row r="47" spans="1:35" ht="15.75" thickBot="1" x14ac:dyDescent="0.3">
      <c r="A47" s="21"/>
      <c r="B47" s="272" t="s">
        <v>356</v>
      </c>
      <c r="C47" s="273"/>
      <c r="D47" s="273"/>
      <c r="E47" s="273"/>
      <c r="F47" s="273"/>
      <c r="G47" s="273"/>
      <c r="H47" s="273"/>
      <c r="I47" s="273"/>
      <c r="J47" s="273"/>
      <c r="K47" s="273"/>
      <c r="L47" s="273"/>
      <c r="M47" s="273"/>
      <c r="N47" s="49" t="s">
        <v>284</v>
      </c>
      <c r="O47" s="22"/>
      <c r="P47" s="22"/>
      <c r="Q47" s="22"/>
      <c r="R47" s="22"/>
      <c r="S47" s="22"/>
      <c r="T47" s="22"/>
      <c r="U47" s="22"/>
      <c r="V47" s="22"/>
      <c r="W47" s="22"/>
      <c r="X47" s="22"/>
      <c r="Y47" s="22"/>
      <c r="Z47" s="22"/>
      <c r="AA47" s="22"/>
      <c r="AB47" s="22"/>
      <c r="AC47" s="22"/>
      <c r="AD47" s="22"/>
      <c r="AE47" s="267">
        <f>+F45+H45*L45+P45+T45+X45</f>
        <v>1</v>
      </c>
      <c r="AF47" s="267"/>
      <c r="AG47" s="267"/>
      <c r="AH47" s="268"/>
      <c r="AI47" s="24"/>
    </row>
    <row r="48" spans="1:35" x14ac:dyDescent="0.25">
      <c r="A48" s="21"/>
      <c r="B48" s="25"/>
      <c r="C48" s="25"/>
      <c r="D48" s="25"/>
      <c r="E48" s="25"/>
      <c r="F48" s="26"/>
      <c r="G48" s="26"/>
      <c r="H48" s="27"/>
      <c r="I48" s="26"/>
      <c r="J48" s="26"/>
      <c r="K48" s="27"/>
      <c r="L48" s="26"/>
      <c r="M48" s="26"/>
      <c r="N48" s="27"/>
      <c r="O48" s="26"/>
      <c r="P48" s="26"/>
      <c r="Q48" s="27"/>
      <c r="R48" s="26"/>
      <c r="S48" s="26"/>
      <c r="T48" s="27"/>
      <c r="U48" s="27"/>
      <c r="V48" s="27"/>
      <c r="W48" s="27"/>
      <c r="X48" s="27"/>
      <c r="Y48" s="27"/>
      <c r="Z48" s="27"/>
      <c r="AA48" s="27"/>
      <c r="AB48" s="27"/>
      <c r="AC48" s="26"/>
      <c r="AD48" s="26"/>
      <c r="AE48" s="26"/>
      <c r="AF48" s="26"/>
      <c r="AG48" s="26"/>
      <c r="AH48" s="26"/>
      <c r="AI48" s="24"/>
    </row>
    <row r="49" spans="1:35" x14ac:dyDescent="0.25">
      <c r="A49" s="21"/>
      <c r="B49" s="274" t="s">
        <v>306</v>
      </c>
      <c r="C49" s="274"/>
      <c r="D49" s="274"/>
      <c r="E49" s="36" t="s">
        <v>284</v>
      </c>
      <c r="F49" s="33"/>
      <c r="G49" s="33"/>
      <c r="H49" s="275" t="s">
        <v>307</v>
      </c>
      <c r="I49" s="275"/>
      <c r="J49" s="275"/>
      <c r="K49" s="33"/>
      <c r="L49" s="36" t="s">
        <v>292</v>
      </c>
      <c r="M49" s="33"/>
      <c r="N49" s="275" t="s">
        <v>308</v>
      </c>
      <c r="O49" s="275"/>
      <c r="P49" s="275"/>
      <c r="Q49" s="33"/>
      <c r="R49" s="36" t="s">
        <v>292</v>
      </c>
      <c r="S49" s="33"/>
      <c r="T49" s="275" t="s">
        <v>309</v>
      </c>
      <c r="U49" s="275"/>
      <c r="V49" s="275"/>
      <c r="W49" s="33"/>
      <c r="X49" s="35"/>
      <c r="Y49" s="35"/>
      <c r="Z49" s="35"/>
      <c r="AA49" s="35"/>
      <c r="AB49" s="35"/>
      <c r="AC49" s="35"/>
      <c r="AD49" s="35"/>
      <c r="AE49" s="35"/>
      <c r="AF49" s="35"/>
      <c r="AG49" s="35"/>
      <c r="AH49" s="35"/>
      <c r="AI49" s="24"/>
    </row>
    <row r="50" spans="1:35" x14ac:dyDescent="0.25">
      <c r="A50" s="21"/>
      <c r="B50" s="33"/>
      <c r="C50" s="33"/>
      <c r="D50" s="33"/>
      <c r="E50" s="33"/>
      <c r="F50" s="35"/>
      <c r="G50" s="35"/>
      <c r="H50" s="36"/>
      <c r="I50" s="35"/>
      <c r="J50" s="35"/>
      <c r="K50" s="36"/>
      <c r="L50" s="35"/>
      <c r="M50" s="35"/>
      <c r="N50" s="36"/>
      <c r="O50" s="35"/>
      <c r="P50" s="35"/>
      <c r="Q50" s="36"/>
      <c r="R50" s="35"/>
      <c r="S50" s="35"/>
      <c r="T50" s="36"/>
      <c r="U50" s="36"/>
      <c r="V50" s="36"/>
      <c r="W50" s="36"/>
      <c r="X50" s="36"/>
      <c r="Y50" s="36"/>
      <c r="Z50" s="36"/>
      <c r="AA50" s="36"/>
      <c r="AB50" s="36"/>
      <c r="AC50" s="35"/>
      <c r="AD50" s="35"/>
      <c r="AE50" s="35"/>
      <c r="AF50" s="35"/>
      <c r="AG50" s="35"/>
      <c r="AH50" s="35"/>
      <c r="AI50" s="24"/>
    </row>
    <row r="51" spans="1:35" x14ac:dyDescent="0.25">
      <c r="A51" s="21"/>
      <c r="B51" s="274" t="s">
        <v>306</v>
      </c>
      <c r="C51" s="274"/>
      <c r="D51" s="274"/>
      <c r="E51" s="36" t="s">
        <v>284</v>
      </c>
      <c r="F51" s="33"/>
      <c r="G51" s="33"/>
      <c r="H51" s="276">
        <f>+MMAES!AR108</f>
        <v>0</v>
      </c>
      <c r="I51" s="276"/>
      <c r="J51" s="276"/>
      <c r="K51" s="33"/>
      <c r="L51" s="36" t="s">
        <v>292</v>
      </c>
      <c r="M51" s="33"/>
      <c r="N51" s="275">
        <f>+MMAES!AR110</f>
        <v>0</v>
      </c>
      <c r="O51" s="275"/>
      <c r="P51" s="275"/>
      <c r="Q51" s="33"/>
      <c r="R51" s="36" t="s">
        <v>292</v>
      </c>
      <c r="S51" s="33"/>
      <c r="T51" s="275">
        <f>+MMAES!AR112</f>
        <v>0</v>
      </c>
      <c r="U51" s="275"/>
      <c r="V51" s="275"/>
      <c r="W51" s="33"/>
      <c r="X51" s="35"/>
      <c r="Y51" s="35"/>
      <c r="Z51" s="35"/>
      <c r="AA51" s="35"/>
      <c r="AB51" s="35"/>
      <c r="AC51" s="35"/>
      <c r="AD51" s="35"/>
      <c r="AE51" s="35"/>
      <c r="AF51" s="35"/>
      <c r="AG51" s="35"/>
      <c r="AH51" s="35"/>
      <c r="AI51" s="24"/>
    </row>
    <row r="52" spans="1:35" ht="15.75" thickBot="1" x14ac:dyDescent="0.3">
      <c r="A52" s="21"/>
      <c r="B52" s="25"/>
      <c r="C52" s="25"/>
      <c r="D52" s="25"/>
      <c r="E52" s="25"/>
      <c r="F52" s="26"/>
      <c r="G52" s="26"/>
      <c r="H52" s="27"/>
      <c r="I52" s="26"/>
      <c r="J52" s="26"/>
      <c r="K52" s="27"/>
      <c r="L52" s="26"/>
      <c r="M52" s="26"/>
      <c r="N52" s="27"/>
      <c r="O52" s="26"/>
      <c r="P52" s="26"/>
      <c r="Q52" s="27"/>
      <c r="R52" s="26"/>
      <c r="S52" s="26"/>
      <c r="T52" s="27"/>
      <c r="U52" s="27"/>
      <c r="V52" s="27"/>
      <c r="W52" s="27"/>
      <c r="X52" s="27"/>
      <c r="Y52" s="27"/>
      <c r="Z52" s="27"/>
      <c r="AA52" s="27"/>
      <c r="AB52" s="27"/>
      <c r="AC52" s="26"/>
      <c r="AD52" s="26"/>
      <c r="AE52" s="26"/>
      <c r="AF52" s="26"/>
      <c r="AG52" s="26"/>
      <c r="AH52" s="26"/>
      <c r="AI52" s="24"/>
    </row>
    <row r="53" spans="1:35" ht="15.75" thickBot="1" x14ac:dyDescent="0.3">
      <c r="A53" s="21"/>
      <c r="B53" s="272" t="s">
        <v>354</v>
      </c>
      <c r="C53" s="273"/>
      <c r="D53" s="273"/>
      <c r="E53" s="273"/>
      <c r="F53" s="273"/>
      <c r="G53" s="273"/>
      <c r="H53" s="273"/>
      <c r="I53" s="273"/>
      <c r="J53" s="273"/>
      <c r="K53" s="273"/>
      <c r="L53" s="273"/>
      <c r="M53" s="273"/>
      <c r="N53" s="49" t="s">
        <v>284</v>
      </c>
      <c r="O53" s="22"/>
      <c r="P53" s="22"/>
      <c r="Q53" s="22"/>
      <c r="R53" s="22"/>
      <c r="S53" s="22"/>
      <c r="T53" s="22"/>
      <c r="U53" s="22"/>
      <c r="V53" s="22"/>
      <c r="W53" s="22"/>
      <c r="X53" s="22"/>
      <c r="Y53" s="22"/>
      <c r="Z53" s="22"/>
      <c r="AA53" s="22"/>
      <c r="AB53" s="22"/>
      <c r="AC53" s="22"/>
      <c r="AD53" s="22"/>
      <c r="AE53" s="267">
        <f>+H51+N51+T51</f>
        <v>0</v>
      </c>
      <c r="AF53" s="267"/>
      <c r="AG53" s="267"/>
      <c r="AH53" s="268"/>
      <c r="AI53" s="24"/>
    </row>
    <row r="54" spans="1:35" x14ac:dyDescent="0.25">
      <c r="A54" s="21"/>
      <c r="B54" s="25"/>
      <c r="C54" s="25"/>
      <c r="D54" s="25"/>
      <c r="E54" s="25"/>
      <c r="F54" s="26"/>
      <c r="G54" s="26"/>
      <c r="H54" s="27"/>
      <c r="I54" s="26"/>
      <c r="J54" s="26"/>
      <c r="K54" s="27"/>
      <c r="L54" s="26"/>
      <c r="M54" s="26"/>
      <c r="N54" s="27"/>
      <c r="O54" s="26"/>
      <c r="P54" s="26"/>
      <c r="Q54" s="27"/>
      <c r="R54" s="26"/>
      <c r="S54" s="26"/>
      <c r="T54" s="27"/>
      <c r="U54" s="27"/>
      <c r="V54" s="27"/>
      <c r="W54" s="27"/>
      <c r="X54" s="27"/>
      <c r="Y54" s="27"/>
      <c r="Z54" s="27"/>
      <c r="AA54" s="27"/>
      <c r="AB54" s="27"/>
      <c r="AC54" s="26"/>
      <c r="AD54" s="26"/>
      <c r="AE54" s="26"/>
      <c r="AF54" s="26"/>
      <c r="AG54" s="26"/>
      <c r="AH54" s="26"/>
      <c r="AI54" s="24"/>
    </row>
    <row r="55" spans="1:35" x14ac:dyDescent="0.25">
      <c r="A55" s="21"/>
      <c r="B55" s="274" t="s">
        <v>310</v>
      </c>
      <c r="C55" s="274"/>
      <c r="D55" s="274"/>
      <c r="E55" s="36" t="s">
        <v>284</v>
      </c>
      <c r="F55" s="33"/>
      <c r="G55" s="33"/>
      <c r="H55" s="275" t="s">
        <v>311</v>
      </c>
      <c r="I55" s="275"/>
      <c r="J55" s="275"/>
      <c r="K55" s="33"/>
      <c r="L55" s="36" t="s">
        <v>292</v>
      </c>
      <c r="M55" s="33"/>
      <c r="N55" s="275" t="s">
        <v>312</v>
      </c>
      <c r="O55" s="275"/>
      <c r="P55" s="275"/>
      <c r="Q55" s="33"/>
      <c r="R55" s="36" t="s">
        <v>292</v>
      </c>
      <c r="S55" s="33"/>
      <c r="T55" s="275" t="s">
        <v>313</v>
      </c>
      <c r="U55" s="275"/>
      <c r="V55" s="275"/>
      <c r="W55" s="33"/>
      <c r="X55" s="35"/>
      <c r="Y55" s="35"/>
      <c r="Z55" s="35"/>
      <c r="AA55" s="35"/>
      <c r="AB55" s="35"/>
      <c r="AC55" s="35"/>
      <c r="AD55" s="35"/>
      <c r="AE55" s="35"/>
      <c r="AF55" s="35"/>
      <c r="AG55" s="35"/>
      <c r="AH55" s="35"/>
      <c r="AI55" s="24"/>
    </row>
    <row r="56" spans="1:35" x14ac:dyDescent="0.25">
      <c r="A56" s="21"/>
      <c r="B56" s="33"/>
      <c r="C56" s="33"/>
      <c r="D56" s="33"/>
      <c r="E56" s="33"/>
      <c r="F56" s="35"/>
      <c r="G56" s="35"/>
      <c r="H56" s="36"/>
      <c r="I56" s="35"/>
      <c r="J56" s="35"/>
      <c r="K56" s="36"/>
      <c r="L56" s="35"/>
      <c r="M56" s="35"/>
      <c r="N56" s="36"/>
      <c r="O56" s="35"/>
      <c r="P56" s="35"/>
      <c r="Q56" s="36"/>
      <c r="R56" s="35"/>
      <c r="S56" s="35"/>
      <c r="T56" s="36"/>
      <c r="U56" s="36"/>
      <c r="V56" s="36"/>
      <c r="W56" s="36"/>
      <c r="X56" s="36"/>
      <c r="Y56" s="36"/>
      <c r="Z56" s="36"/>
      <c r="AA56" s="36"/>
      <c r="AB56" s="36"/>
      <c r="AC56" s="35"/>
      <c r="AD56" s="35"/>
      <c r="AE56" s="35"/>
      <c r="AF56" s="35"/>
      <c r="AG56" s="35"/>
      <c r="AH56" s="35"/>
      <c r="AI56" s="24"/>
    </row>
    <row r="57" spans="1:35" x14ac:dyDescent="0.25">
      <c r="A57" s="21"/>
      <c r="B57" s="274" t="s">
        <v>310</v>
      </c>
      <c r="C57" s="274"/>
      <c r="D57" s="274"/>
      <c r="E57" s="36" t="s">
        <v>284</v>
      </c>
      <c r="F57" s="33"/>
      <c r="G57" s="33"/>
      <c r="H57" s="275">
        <f>+MMAES!AR116</f>
        <v>0</v>
      </c>
      <c r="I57" s="275"/>
      <c r="J57" s="275"/>
      <c r="K57" s="33"/>
      <c r="L57" s="36" t="s">
        <v>292</v>
      </c>
      <c r="M57" s="33"/>
      <c r="N57" s="275">
        <f>+MMAES!AR118</f>
        <v>0</v>
      </c>
      <c r="O57" s="275"/>
      <c r="P57" s="275"/>
      <c r="Q57" s="33"/>
      <c r="R57" s="36" t="s">
        <v>292</v>
      </c>
      <c r="S57" s="33"/>
      <c r="T57" s="275">
        <f>+MMAES!AR120</f>
        <v>0</v>
      </c>
      <c r="U57" s="275"/>
      <c r="V57" s="275"/>
      <c r="W57" s="33"/>
      <c r="X57" s="35"/>
      <c r="Y57" s="35"/>
      <c r="Z57" s="35"/>
      <c r="AA57" s="35"/>
      <c r="AB57" s="35"/>
      <c r="AC57" s="35"/>
      <c r="AD57" s="35"/>
      <c r="AE57" s="35"/>
      <c r="AF57" s="35"/>
      <c r="AG57" s="35"/>
      <c r="AH57" s="35"/>
      <c r="AI57" s="24"/>
    </row>
    <row r="58" spans="1:35" ht="15.75" thickBot="1" x14ac:dyDescent="0.3">
      <c r="A58" s="21"/>
      <c r="B58" s="25"/>
      <c r="C58" s="25"/>
      <c r="D58" s="25"/>
      <c r="E58" s="25"/>
      <c r="F58" s="26"/>
      <c r="G58" s="26"/>
      <c r="H58" s="27"/>
      <c r="I58" s="26"/>
      <c r="J58" s="26"/>
      <c r="K58" s="27"/>
      <c r="L58" s="26"/>
      <c r="M58" s="26"/>
      <c r="N58" s="27"/>
      <c r="O58" s="26"/>
      <c r="P58" s="26"/>
      <c r="Q58" s="27"/>
      <c r="R58" s="26"/>
      <c r="S58" s="26"/>
      <c r="T58" s="27"/>
      <c r="U58" s="27"/>
      <c r="V58" s="27"/>
      <c r="W58" s="27"/>
      <c r="X58" s="27"/>
      <c r="Y58" s="27"/>
      <c r="Z58" s="27"/>
      <c r="AA58" s="27"/>
      <c r="AB58" s="27"/>
      <c r="AC58" s="26"/>
      <c r="AD58" s="26"/>
      <c r="AE58" s="26"/>
      <c r="AF58" s="26"/>
      <c r="AG58" s="26"/>
      <c r="AH58" s="26"/>
      <c r="AI58" s="24"/>
    </row>
    <row r="59" spans="1:35" ht="15.75" thickBot="1" x14ac:dyDescent="0.3">
      <c r="A59" s="21"/>
      <c r="B59" s="272" t="s">
        <v>355</v>
      </c>
      <c r="C59" s="273"/>
      <c r="D59" s="273"/>
      <c r="E59" s="273"/>
      <c r="F59" s="273"/>
      <c r="G59" s="273"/>
      <c r="H59" s="273"/>
      <c r="I59" s="273"/>
      <c r="J59" s="273"/>
      <c r="K59" s="273"/>
      <c r="L59" s="273"/>
      <c r="M59" s="273"/>
      <c r="N59" s="49" t="s">
        <v>284</v>
      </c>
      <c r="O59" s="22"/>
      <c r="P59" s="22"/>
      <c r="Q59" s="22"/>
      <c r="R59" s="22"/>
      <c r="S59" s="22"/>
      <c r="T59" s="22"/>
      <c r="U59" s="22"/>
      <c r="V59" s="22"/>
      <c r="W59" s="22"/>
      <c r="X59" s="22"/>
      <c r="Y59" s="22"/>
      <c r="Z59" s="22"/>
      <c r="AA59" s="22"/>
      <c r="AB59" s="22"/>
      <c r="AC59" s="22"/>
      <c r="AD59" s="22"/>
      <c r="AE59" s="267">
        <f>ROUND(H57+N57+T57,5)</f>
        <v>0</v>
      </c>
      <c r="AF59" s="267"/>
      <c r="AG59" s="267"/>
      <c r="AH59" s="268"/>
      <c r="AI59" s="24"/>
    </row>
    <row r="60" spans="1:35" x14ac:dyDescent="0.25">
      <c r="A60" s="21"/>
      <c r="B60" s="25"/>
      <c r="C60" s="25"/>
      <c r="D60" s="25"/>
      <c r="E60" s="25"/>
      <c r="F60" s="26"/>
      <c r="G60" s="26"/>
      <c r="H60" s="27"/>
      <c r="I60" s="26"/>
      <c r="J60" s="26"/>
      <c r="K60" s="27"/>
      <c r="L60" s="26"/>
      <c r="M60" s="26"/>
      <c r="N60" s="27"/>
      <c r="O60" s="26"/>
      <c r="P60" s="26"/>
      <c r="Q60" s="27"/>
      <c r="R60" s="26"/>
      <c r="S60" s="26"/>
      <c r="T60" s="27"/>
      <c r="U60" s="27"/>
      <c r="V60" s="27"/>
      <c r="W60" s="27"/>
      <c r="X60" s="27"/>
      <c r="Y60" s="27"/>
      <c r="Z60" s="27"/>
      <c r="AA60" s="27"/>
      <c r="AB60" s="27"/>
      <c r="AC60" s="26"/>
      <c r="AD60" s="26"/>
      <c r="AE60" s="26"/>
      <c r="AF60" s="26"/>
      <c r="AG60" s="26"/>
      <c r="AH60" s="26"/>
      <c r="AI60" s="24"/>
    </row>
    <row r="61" spans="1:35" x14ac:dyDescent="0.25">
      <c r="A61" s="21"/>
      <c r="B61" s="274" t="s">
        <v>238</v>
      </c>
      <c r="C61" s="274"/>
      <c r="D61" s="274"/>
      <c r="E61" s="36" t="s">
        <v>284</v>
      </c>
      <c r="F61" s="33"/>
      <c r="G61" s="33"/>
      <c r="H61" s="275">
        <v>1</v>
      </c>
      <c r="I61" s="275"/>
      <c r="J61" s="275"/>
      <c r="K61" s="33"/>
      <c r="L61" s="36" t="s">
        <v>292</v>
      </c>
      <c r="M61" s="33"/>
      <c r="N61" s="275" t="s">
        <v>306</v>
      </c>
      <c r="O61" s="275"/>
      <c r="P61" s="275"/>
      <c r="Q61" s="33"/>
      <c r="R61" s="36" t="s">
        <v>292</v>
      </c>
      <c r="S61" s="33"/>
      <c r="T61" s="275" t="s">
        <v>310</v>
      </c>
      <c r="U61" s="275"/>
      <c r="V61" s="275"/>
      <c r="W61" s="33"/>
      <c r="X61" s="35"/>
      <c r="Y61" s="35"/>
      <c r="Z61" s="35"/>
      <c r="AA61" s="35"/>
      <c r="AB61" s="35"/>
      <c r="AC61" s="35"/>
      <c r="AD61" s="35"/>
      <c r="AE61" s="35"/>
      <c r="AF61" s="35"/>
      <c r="AG61" s="35"/>
      <c r="AH61" s="35"/>
      <c r="AI61" s="24"/>
    </row>
    <row r="62" spans="1:35" x14ac:dyDescent="0.25">
      <c r="A62" s="21"/>
      <c r="B62" s="33"/>
      <c r="C62" s="33"/>
      <c r="D62" s="33"/>
      <c r="E62" s="33"/>
      <c r="F62" s="35"/>
      <c r="G62" s="35"/>
      <c r="H62" s="36"/>
      <c r="I62" s="35"/>
      <c r="J62" s="35"/>
      <c r="K62" s="36"/>
      <c r="L62" s="35"/>
      <c r="M62" s="35"/>
      <c r="N62" s="36"/>
      <c r="O62" s="35"/>
      <c r="P62" s="35"/>
      <c r="Q62" s="36"/>
      <c r="R62" s="35"/>
      <c r="S62" s="35"/>
      <c r="T62" s="36"/>
      <c r="U62" s="36"/>
      <c r="V62" s="36"/>
      <c r="W62" s="36"/>
      <c r="X62" s="36"/>
      <c r="Y62" s="36"/>
      <c r="Z62" s="36"/>
      <c r="AA62" s="36"/>
      <c r="AB62" s="36"/>
      <c r="AC62" s="35"/>
      <c r="AD62" s="35"/>
      <c r="AE62" s="35"/>
      <c r="AF62" s="35"/>
      <c r="AG62" s="35"/>
      <c r="AH62" s="35"/>
      <c r="AI62" s="24"/>
    </row>
    <row r="63" spans="1:35" x14ac:dyDescent="0.25">
      <c r="A63" s="21"/>
      <c r="B63" s="274" t="s">
        <v>238</v>
      </c>
      <c r="C63" s="274"/>
      <c r="D63" s="274"/>
      <c r="E63" s="36" t="s">
        <v>284</v>
      </c>
      <c r="F63" s="33"/>
      <c r="G63" s="33"/>
      <c r="H63" s="275">
        <f>+H61</f>
        <v>1</v>
      </c>
      <c r="I63" s="275"/>
      <c r="J63" s="275"/>
      <c r="K63" s="33"/>
      <c r="L63" s="36" t="s">
        <v>292</v>
      </c>
      <c r="M63" s="33"/>
      <c r="N63" s="275">
        <f>+AE53</f>
        <v>0</v>
      </c>
      <c r="O63" s="275"/>
      <c r="P63" s="275"/>
      <c r="Q63" s="33"/>
      <c r="R63" s="36" t="s">
        <v>292</v>
      </c>
      <c r="S63" s="33"/>
      <c r="T63" s="275">
        <f>+AE59</f>
        <v>0</v>
      </c>
      <c r="U63" s="275"/>
      <c r="V63" s="275"/>
      <c r="W63" s="33"/>
      <c r="X63" s="35"/>
      <c r="Y63" s="35"/>
      <c r="Z63" s="35"/>
      <c r="AA63" s="35"/>
      <c r="AB63" s="35"/>
      <c r="AC63" s="35"/>
      <c r="AD63" s="35"/>
      <c r="AE63" s="35"/>
      <c r="AF63" s="35"/>
      <c r="AG63" s="35"/>
      <c r="AH63" s="35"/>
      <c r="AI63" s="24"/>
    </row>
    <row r="64" spans="1:35" ht="15.75" thickBot="1" x14ac:dyDescent="0.3">
      <c r="A64" s="21"/>
      <c r="B64" s="25"/>
      <c r="C64" s="25"/>
      <c r="D64" s="25"/>
      <c r="E64" s="25"/>
      <c r="F64" s="26"/>
      <c r="G64" s="26"/>
      <c r="H64" s="27"/>
      <c r="I64" s="26"/>
      <c r="J64" s="26"/>
      <c r="K64" s="27"/>
      <c r="L64" s="26"/>
      <c r="M64" s="26"/>
      <c r="N64" s="27"/>
      <c r="O64" s="26"/>
      <c r="P64" s="26"/>
      <c r="Q64" s="27"/>
      <c r="R64" s="26"/>
      <c r="S64" s="26"/>
      <c r="T64" s="27"/>
      <c r="U64" s="27"/>
      <c r="V64" s="27"/>
      <c r="W64" s="27"/>
      <c r="X64" s="27"/>
      <c r="Y64" s="27"/>
      <c r="Z64" s="27"/>
      <c r="AA64" s="27"/>
      <c r="AB64" s="27"/>
      <c r="AC64" s="26"/>
      <c r="AD64" s="26"/>
      <c r="AE64" s="26"/>
      <c r="AF64" s="26"/>
      <c r="AG64" s="26"/>
      <c r="AH64" s="26"/>
      <c r="AI64" s="24"/>
    </row>
    <row r="65" spans="1:35" ht="15.75" thickBot="1" x14ac:dyDescent="0.3">
      <c r="A65" s="21"/>
      <c r="B65" s="272" t="s">
        <v>359</v>
      </c>
      <c r="C65" s="273"/>
      <c r="D65" s="273"/>
      <c r="E65" s="273"/>
      <c r="F65" s="273"/>
      <c r="G65" s="273"/>
      <c r="H65" s="273"/>
      <c r="I65" s="273"/>
      <c r="J65" s="273"/>
      <c r="K65" s="273"/>
      <c r="L65" s="273"/>
      <c r="M65" s="273"/>
      <c r="N65" s="49" t="s">
        <v>284</v>
      </c>
      <c r="O65" s="22"/>
      <c r="P65" s="22"/>
      <c r="Q65" s="22"/>
      <c r="R65" s="22"/>
      <c r="S65" s="22"/>
      <c r="T65" s="22"/>
      <c r="U65" s="22"/>
      <c r="V65" s="22"/>
      <c r="W65" s="22"/>
      <c r="X65" s="22"/>
      <c r="Y65" s="22"/>
      <c r="Z65" s="22"/>
      <c r="AA65" s="22"/>
      <c r="AB65" s="22"/>
      <c r="AC65" s="22"/>
      <c r="AD65" s="22"/>
      <c r="AE65" s="267">
        <f>ROUND(H63+N63+T63,5)</f>
        <v>1</v>
      </c>
      <c r="AF65" s="267"/>
      <c r="AG65" s="267"/>
      <c r="AH65" s="268"/>
      <c r="AI65" s="24"/>
    </row>
    <row r="66" spans="1:35" x14ac:dyDescent="0.25">
      <c r="A66" s="21"/>
      <c r="B66" s="25"/>
      <c r="C66" s="25"/>
      <c r="D66" s="25"/>
      <c r="E66" s="25"/>
      <c r="F66" s="26"/>
      <c r="G66" s="26"/>
      <c r="H66" s="27"/>
      <c r="I66" s="26"/>
      <c r="J66" s="26"/>
      <c r="K66" s="27"/>
      <c r="L66" s="26"/>
      <c r="M66" s="26"/>
      <c r="N66" s="27"/>
      <c r="O66" s="26"/>
      <c r="P66" s="26"/>
      <c r="Q66" s="27"/>
      <c r="R66" s="26"/>
      <c r="S66" s="26"/>
      <c r="T66" s="27"/>
      <c r="U66" s="27"/>
      <c r="V66" s="27"/>
      <c r="W66" s="27"/>
      <c r="X66" s="27"/>
      <c r="Y66" s="27"/>
      <c r="Z66" s="27"/>
      <c r="AA66" s="27"/>
      <c r="AB66" s="27"/>
      <c r="AC66" s="26"/>
      <c r="AD66" s="26"/>
      <c r="AE66" s="26"/>
      <c r="AF66" s="26"/>
      <c r="AG66" s="26"/>
      <c r="AH66" s="26"/>
      <c r="AI66" s="24"/>
    </row>
    <row r="67" spans="1:35" x14ac:dyDescent="0.25">
      <c r="A67" s="21"/>
      <c r="B67" s="38" t="s">
        <v>314</v>
      </c>
      <c r="C67" s="39"/>
      <c r="D67" s="39"/>
      <c r="E67" s="39" t="s">
        <v>284</v>
      </c>
      <c r="F67" s="269" t="s">
        <v>299</v>
      </c>
      <c r="G67" s="269"/>
      <c r="H67" s="269"/>
      <c r="I67" s="269"/>
      <c r="J67" s="269"/>
      <c r="K67" s="40"/>
      <c r="L67" s="41" t="s">
        <v>301</v>
      </c>
      <c r="M67" s="40"/>
      <c r="N67" s="270" t="s">
        <v>222</v>
      </c>
      <c r="O67" s="270"/>
      <c r="P67" s="270"/>
      <c r="Q67" s="40"/>
      <c r="R67" s="41" t="s">
        <v>301</v>
      </c>
      <c r="S67" s="40"/>
      <c r="T67" s="270" t="s">
        <v>238</v>
      </c>
      <c r="U67" s="270"/>
      <c r="V67" s="270"/>
      <c r="W67" s="35"/>
      <c r="X67" s="35"/>
      <c r="Y67" s="35"/>
      <c r="Z67" s="35"/>
      <c r="AA67" s="35"/>
      <c r="AB67" s="35"/>
      <c r="AC67" s="35"/>
      <c r="AD67" s="35"/>
      <c r="AE67" s="35"/>
      <c r="AF67" s="35"/>
      <c r="AG67" s="35"/>
      <c r="AH67" s="35"/>
      <c r="AI67" s="24"/>
    </row>
    <row r="68" spans="1:35" x14ac:dyDescent="0.25">
      <c r="A68" s="21"/>
      <c r="B68" s="33"/>
      <c r="C68" s="33"/>
      <c r="D68" s="33"/>
      <c r="E68" s="33"/>
      <c r="F68" s="35"/>
      <c r="G68" s="35"/>
      <c r="H68" s="36"/>
      <c r="I68" s="35"/>
      <c r="J68" s="35"/>
      <c r="K68" s="36"/>
      <c r="L68" s="35"/>
      <c r="M68" s="35"/>
      <c r="N68" s="36"/>
      <c r="O68" s="35"/>
      <c r="P68" s="35"/>
      <c r="Q68" s="36"/>
      <c r="R68" s="35"/>
      <c r="S68" s="35"/>
      <c r="T68" s="36"/>
      <c r="U68" s="36"/>
      <c r="V68" s="36"/>
      <c r="W68" s="36"/>
      <c r="X68" s="36"/>
      <c r="Y68" s="36"/>
      <c r="Z68" s="36"/>
      <c r="AA68" s="36"/>
      <c r="AB68" s="36"/>
      <c r="AC68" s="35"/>
      <c r="AD68" s="35"/>
      <c r="AE68" s="35"/>
      <c r="AF68" s="35"/>
      <c r="AG68" s="35"/>
      <c r="AH68" s="35"/>
      <c r="AI68" s="24"/>
    </row>
    <row r="69" spans="1:35" x14ac:dyDescent="0.25">
      <c r="A69" s="21"/>
      <c r="B69" s="38" t="s">
        <v>314</v>
      </c>
      <c r="C69" s="39"/>
      <c r="D69" s="39"/>
      <c r="E69" s="39" t="s">
        <v>284</v>
      </c>
      <c r="F69" s="269">
        <f>+AE41</f>
        <v>89707.5</v>
      </c>
      <c r="G69" s="269"/>
      <c r="H69" s="269"/>
      <c r="I69" s="269"/>
      <c r="J69" s="269"/>
      <c r="K69" s="40"/>
      <c r="L69" s="41" t="s">
        <v>301</v>
      </c>
      <c r="M69" s="40"/>
      <c r="N69" s="271">
        <f>+AE47</f>
        <v>1</v>
      </c>
      <c r="O69" s="270"/>
      <c r="P69" s="270"/>
      <c r="Q69" s="40"/>
      <c r="R69" s="41" t="s">
        <v>301</v>
      </c>
      <c r="S69" s="40"/>
      <c r="T69" s="271">
        <f>+AE65</f>
        <v>1</v>
      </c>
      <c r="U69" s="270"/>
      <c r="V69" s="270"/>
      <c r="W69" s="35"/>
      <c r="X69" s="35"/>
      <c r="Y69" s="35"/>
      <c r="Z69" s="35"/>
      <c r="AA69" s="35"/>
      <c r="AB69" s="35"/>
      <c r="AC69" s="35"/>
      <c r="AD69" s="35"/>
      <c r="AE69" s="35"/>
      <c r="AF69" s="35"/>
      <c r="AG69" s="35"/>
      <c r="AH69" s="35"/>
      <c r="AI69" s="24"/>
    </row>
    <row r="70" spans="1:35" ht="15.75" thickBot="1" x14ac:dyDescent="0.3">
      <c r="A70" s="21"/>
      <c r="B70" s="25"/>
      <c r="C70" s="25"/>
      <c r="D70" s="25"/>
      <c r="E70" s="25"/>
      <c r="F70" s="26"/>
      <c r="G70" s="26"/>
      <c r="H70" s="27"/>
      <c r="I70" s="26"/>
      <c r="J70" s="26"/>
      <c r="K70" s="27"/>
      <c r="L70" s="26"/>
      <c r="M70" s="26"/>
      <c r="N70" s="27"/>
      <c r="O70" s="26"/>
      <c r="P70" s="26"/>
      <c r="Q70" s="27"/>
      <c r="R70" s="26"/>
      <c r="S70" s="26"/>
      <c r="T70" s="27"/>
      <c r="U70" s="27"/>
      <c r="V70" s="27"/>
      <c r="W70" s="27"/>
      <c r="X70" s="27"/>
      <c r="Y70" s="27"/>
      <c r="Z70" s="27"/>
      <c r="AA70" s="27"/>
      <c r="AB70" s="27"/>
      <c r="AC70" s="26"/>
      <c r="AD70" s="26"/>
      <c r="AE70" s="26"/>
      <c r="AF70" s="26"/>
      <c r="AG70" s="26"/>
      <c r="AH70" s="26"/>
      <c r="AI70" s="24"/>
    </row>
    <row r="71" spans="1:35" ht="15.75" thickBot="1" x14ac:dyDescent="0.3">
      <c r="A71" s="21"/>
      <c r="B71" s="272" t="s">
        <v>314</v>
      </c>
      <c r="C71" s="273"/>
      <c r="D71" s="273"/>
      <c r="E71" s="273"/>
      <c r="F71" s="273"/>
      <c r="G71" s="273"/>
      <c r="H71" s="273"/>
      <c r="I71" s="273"/>
      <c r="J71" s="273"/>
      <c r="K71" s="273"/>
      <c r="L71" s="273"/>
      <c r="M71" s="273"/>
      <c r="N71" s="49" t="s">
        <v>284</v>
      </c>
      <c r="O71" s="29"/>
      <c r="P71" s="29"/>
      <c r="Q71" s="29"/>
      <c r="R71" s="29"/>
      <c r="S71" s="29"/>
      <c r="T71" s="29"/>
      <c r="U71" s="29"/>
      <c r="V71" s="29"/>
      <c r="W71" s="29"/>
      <c r="X71" s="29"/>
      <c r="Y71" s="29"/>
      <c r="Z71" s="29"/>
      <c r="AA71" s="29"/>
      <c r="AB71" s="29"/>
      <c r="AC71" s="29"/>
      <c r="AD71" s="265">
        <f>ROUND(F69*N69*T69,5)</f>
        <v>89707.5</v>
      </c>
      <c r="AE71" s="265"/>
      <c r="AF71" s="265"/>
      <c r="AG71" s="265"/>
      <c r="AH71" s="266"/>
      <c r="AI71" s="24"/>
    </row>
    <row r="72" spans="1:35" ht="15.75" thickBot="1" x14ac:dyDescent="0.3">
      <c r="A72" s="30"/>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2"/>
    </row>
  </sheetData>
  <mergeCells count="121">
    <mergeCell ref="AG3:AH3"/>
    <mergeCell ref="AG9:AH9"/>
    <mergeCell ref="B9:M9"/>
    <mergeCell ref="B3:M3"/>
    <mergeCell ref="S13:AB13"/>
    <mergeCell ref="U15:V15"/>
    <mergeCell ref="AG17:AH17"/>
    <mergeCell ref="G21:H21"/>
    <mergeCell ref="AG11:AH11"/>
    <mergeCell ref="F13:K13"/>
    <mergeCell ref="G15:H15"/>
    <mergeCell ref="N15:O15"/>
    <mergeCell ref="B11:M11"/>
    <mergeCell ref="B13:D13"/>
    <mergeCell ref="M13:Q13"/>
    <mergeCell ref="B15:D15"/>
    <mergeCell ref="F19:H19"/>
    <mergeCell ref="B19:D19"/>
    <mergeCell ref="B17:M17"/>
    <mergeCell ref="B5:D5"/>
    <mergeCell ref="B7:D7"/>
    <mergeCell ref="G5:I5"/>
    <mergeCell ref="K5:M5"/>
    <mergeCell ref="O5:T5"/>
    <mergeCell ref="AG23:AH23"/>
    <mergeCell ref="B25:D25"/>
    <mergeCell ref="F25:G25"/>
    <mergeCell ref="I25:J25"/>
    <mergeCell ref="L25:M25"/>
    <mergeCell ref="O25:P25"/>
    <mergeCell ref="L19:P19"/>
    <mergeCell ref="B21:D21"/>
    <mergeCell ref="B23:M23"/>
    <mergeCell ref="R25:S25"/>
    <mergeCell ref="B27:D27"/>
    <mergeCell ref="F27:G27"/>
    <mergeCell ref="I27:J27"/>
    <mergeCell ref="L27:M27"/>
    <mergeCell ref="O27:P27"/>
    <mergeCell ref="R27:S27"/>
    <mergeCell ref="B29:M29"/>
    <mergeCell ref="M21:N21"/>
    <mergeCell ref="B39:D39"/>
    <mergeCell ref="F39:I39"/>
    <mergeCell ref="B37:H37"/>
    <mergeCell ref="K39:L39"/>
    <mergeCell ref="N39:Q39"/>
    <mergeCell ref="AE29:AH29"/>
    <mergeCell ref="B31:D31"/>
    <mergeCell ref="F31:G31"/>
    <mergeCell ref="I31:J31"/>
    <mergeCell ref="L31:N31"/>
    <mergeCell ref="O31:P31"/>
    <mergeCell ref="R31:S31"/>
    <mergeCell ref="AE35:AH35"/>
    <mergeCell ref="J37:M37"/>
    <mergeCell ref="P37:R37"/>
    <mergeCell ref="T37:W37"/>
    <mergeCell ref="B33:D33"/>
    <mergeCell ref="F33:G33"/>
    <mergeCell ref="I33:J33"/>
    <mergeCell ref="L33:M33"/>
    <mergeCell ref="O33:P33"/>
    <mergeCell ref="R33:S33"/>
    <mergeCell ref="B35:M35"/>
    <mergeCell ref="H45:J45"/>
    <mergeCell ref="L45:N45"/>
    <mergeCell ref="P45:R45"/>
    <mergeCell ref="T45:V45"/>
    <mergeCell ref="X45:Z45"/>
    <mergeCell ref="AE41:AH41"/>
    <mergeCell ref="H43:J43"/>
    <mergeCell ref="L43:N43"/>
    <mergeCell ref="P43:R43"/>
    <mergeCell ref="T43:V43"/>
    <mergeCell ref="X43:Z43"/>
    <mergeCell ref="B41:M41"/>
    <mergeCell ref="AE47:AH47"/>
    <mergeCell ref="B49:D49"/>
    <mergeCell ref="H49:J49"/>
    <mergeCell ref="N49:P49"/>
    <mergeCell ref="T49:V49"/>
    <mergeCell ref="B51:D51"/>
    <mergeCell ref="H51:J51"/>
    <mergeCell ref="N51:P51"/>
    <mergeCell ref="T51:V51"/>
    <mergeCell ref="B47:M47"/>
    <mergeCell ref="N57:P57"/>
    <mergeCell ref="T57:V57"/>
    <mergeCell ref="B59:M59"/>
    <mergeCell ref="AE59:AH59"/>
    <mergeCell ref="AE53:AH53"/>
    <mergeCell ref="B55:D55"/>
    <mergeCell ref="H55:J55"/>
    <mergeCell ref="N55:P55"/>
    <mergeCell ref="T55:V55"/>
    <mergeCell ref="B53:M53"/>
    <mergeCell ref="G7:I7"/>
    <mergeCell ref="K7:M7"/>
    <mergeCell ref="O7:T7"/>
    <mergeCell ref="V7:X7"/>
    <mergeCell ref="AD71:AH71"/>
    <mergeCell ref="AE65:AH65"/>
    <mergeCell ref="F67:J67"/>
    <mergeCell ref="N67:P67"/>
    <mergeCell ref="T67:V67"/>
    <mergeCell ref="F69:J69"/>
    <mergeCell ref="N69:P69"/>
    <mergeCell ref="T69:V69"/>
    <mergeCell ref="B65:M65"/>
    <mergeCell ref="B71:M71"/>
    <mergeCell ref="B61:D61"/>
    <mergeCell ref="H61:J61"/>
    <mergeCell ref="N61:P61"/>
    <mergeCell ref="T61:V61"/>
    <mergeCell ref="B63:D63"/>
    <mergeCell ref="H63:J63"/>
    <mergeCell ref="N63:P63"/>
    <mergeCell ref="T63:V63"/>
    <mergeCell ref="B57:D57"/>
    <mergeCell ref="H57:J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FF1F-F8B9-4C5C-9E4F-C6DE504EA4CF}">
  <sheetPr codeName="Hoja3"/>
  <dimension ref="A1:D163"/>
  <sheetViews>
    <sheetView topLeftCell="A156" workbookViewId="0">
      <selection activeCell="AG6" sqref="AG6"/>
    </sheetView>
  </sheetViews>
  <sheetFormatPr baseColWidth="10" defaultRowHeight="15" x14ac:dyDescent="0.25"/>
  <cols>
    <col min="1" max="1" width="4.5703125" customWidth="1"/>
    <col min="2" max="2" width="54.85546875" customWidth="1"/>
    <col min="3" max="4" width="7.5703125" bestFit="1" customWidth="1"/>
  </cols>
  <sheetData>
    <row r="1" spans="1:4" x14ac:dyDescent="0.25">
      <c r="A1" s="1" t="s">
        <v>182</v>
      </c>
      <c r="B1" s="1" t="s">
        <v>210</v>
      </c>
      <c r="C1" s="1" t="s">
        <v>20</v>
      </c>
      <c r="D1" s="1" t="s">
        <v>183</v>
      </c>
    </row>
    <row r="2" spans="1:4" x14ac:dyDescent="0.25">
      <c r="A2" s="1">
        <v>0</v>
      </c>
      <c r="B2" s="1" t="s">
        <v>19</v>
      </c>
      <c r="C2" s="1">
        <v>1</v>
      </c>
      <c r="D2" s="1">
        <v>1</v>
      </c>
    </row>
    <row r="3" spans="1:4" x14ac:dyDescent="0.25">
      <c r="A3" s="2">
        <v>1</v>
      </c>
      <c r="B3" s="2" t="s">
        <v>21</v>
      </c>
      <c r="C3" s="2">
        <v>2</v>
      </c>
      <c r="D3" s="2">
        <v>5</v>
      </c>
    </row>
    <row r="4" spans="1:4" x14ac:dyDescent="0.25">
      <c r="A4" s="3">
        <v>2</v>
      </c>
      <c r="B4" s="3" t="s">
        <v>22</v>
      </c>
      <c r="C4" s="3">
        <v>2</v>
      </c>
      <c r="D4" s="3">
        <v>5</v>
      </c>
    </row>
    <row r="5" spans="1:4" x14ac:dyDescent="0.25">
      <c r="A5" s="2">
        <v>3</v>
      </c>
      <c r="B5" s="2" t="s">
        <v>23</v>
      </c>
      <c r="C5" s="2">
        <v>1</v>
      </c>
      <c r="D5" s="2">
        <v>1</v>
      </c>
    </row>
    <row r="6" spans="1:4" x14ac:dyDescent="0.25">
      <c r="A6" s="3">
        <v>4</v>
      </c>
      <c r="B6" s="3" t="s">
        <v>24</v>
      </c>
      <c r="C6" s="3">
        <v>3</v>
      </c>
      <c r="D6" s="3">
        <v>10</v>
      </c>
    </row>
    <row r="7" spans="1:4" ht="25.5" x14ac:dyDescent="0.25">
      <c r="A7" s="2">
        <v>5</v>
      </c>
      <c r="B7" s="2" t="s">
        <v>25</v>
      </c>
      <c r="C7" s="2">
        <v>2</v>
      </c>
      <c r="D7" s="2">
        <v>5</v>
      </c>
    </row>
    <row r="8" spans="1:4" x14ac:dyDescent="0.25">
      <c r="A8" s="3">
        <v>6</v>
      </c>
      <c r="B8" s="3" t="s">
        <v>26</v>
      </c>
      <c r="C8" s="3">
        <v>3</v>
      </c>
      <c r="D8" s="3">
        <v>10</v>
      </c>
    </row>
    <row r="9" spans="1:4" x14ac:dyDescent="0.25">
      <c r="A9" s="2">
        <v>7</v>
      </c>
      <c r="B9" s="2" t="s">
        <v>27</v>
      </c>
      <c r="C9" s="2">
        <v>3</v>
      </c>
      <c r="D9" s="2">
        <v>10</v>
      </c>
    </row>
    <row r="10" spans="1:4" ht="25.5" x14ac:dyDescent="0.25">
      <c r="A10" s="3">
        <v>8</v>
      </c>
      <c r="B10" s="3" t="s">
        <v>28</v>
      </c>
      <c r="C10" s="3">
        <v>3</v>
      </c>
      <c r="D10" s="3">
        <v>10</v>
      </c>
    </row>
    <row r="11" spans="1:4" x14ac:dyDescent="0.25">
      <c r="A11" s="2">
        <v>9</v>
      </c>
      <c r="B11" s="2" t="s">
        <v>29</v>
      </c>
      <c r="C11" s="2">
        <v>1</v>
      </c>
      <c r="D11" s="2">
        <v>1</v>
      </c>
    </row>
    <row r="12" spans="1:4" x14ac:dyDescent="0.25">
      <c r="A12" s="3">
        <v>10</v>
      </c>
      <c r="B12" s="3" t="s">
        <v>30</v>
      </c>
      <c r="C12" s="3">
        <v>1</v>
      </c>
      <c r="D12" s="3">
        <v>1</v>
      </c>
    </row>
    <row r="13" spans="1:4" x14ac:dyDescent="0.25">
      <c r="A13" s="2">
        <v>11</v>
      </c>
      <c r="B13" s="2" t="s">
        <v>31</v>
      </c>
      <c r="C13" s="2">
        <v>1</v>
      </c>
      <c r="D13" s="2">
        <v>1</v>
      </c>
    </row>
    <row r="14" spans="1:4" x14ac:dyDescent="0.25">
      <c r="A14" s="3">
        <v>12</v>
      </c>
      <c r="B14" s="3" t="s">
        <v>32</v>
      </c>
      <c r="C14" s="3">
        <v>1</v>
      </c>
      <c r="D14" s="3">
        <v>1</v>
      </c>
    </row>
    <row r="15" spans="1:4" ht="25.5" x14ac:dyDescent="0.25">
      <c r="A15" s="2">
        <v>13</v>
      </c>
      <c r="B15" s="2" t="s">
        <v>33</v>
      </c>
      <c r="C15" s="2">
        <v>1</v>
      </c>
      <c r="D15" s="2">
        <v>1</v>
      </c>
    </row>
    <row r="16" spans="1:4" x14ac:dyDescent="0.25">
      <c r="A16" s="3">
        <v>14</v>
      </c>
      <c r="B16" s="3" t="s">
        <v>34</v>
      </c>
      <c r="C16" s="3">
        <v>1</v>
      </c>
      <c r="D16" s="3">
        <v>1</v>
      </c>
    </row>
    <row r="17" spans="1:4" x14ac:dyDescent="0.25">
      <c r="A17" s="2">
        <v>15</v>
      </c>
      <c r="B17" s="2" t="s">
        <v>35</v>
      </c>
      <c r="C17" s="2">
        <v>1</v>
      </c>
      <c r="D17" s="2">
        <v>1</v>
      </c>
    </row>
    <row r="18" spans="1:4" x14ac:dyDescent="0.25">
      <c r="A18" s="3">
        <v>16</v>
      </c>
      <c r="B18" s="3" t="s">
        <v>36</v>
      </c>
      <c r="C18" s="3">
        <v>1</v>
      </c>
      <c r="D18" s="3">
        <v>1</v>
      </c>
    </row>
    <row r="19" spans="1:4" x14ac:dyDescent="0.25">
      <c r="A19" s="2">
        <v>17</v>
      </c>
      <c r="B19" s="2" t="s">
        <v>37</v>
      </c>
      <c r="C19" s="2">
        <v>1</v>
      </c>
      <c r="D19" s="2">
        <v>1</v>
      </c>
    </row>
    <row r="20" spans="1:4" x14ac:dyDescent="0.25">
      <c r="A20" s="3">
        <v>18</v>
      </c>
      <c r="B20" s="3" t="s">
        <v>38</v>
      </c>
      <c r="C20" s="3">
        <v>1</v>
      </c>
      <c r="D20" s="3">
        <v>1</v>
      </c>
    </row>
    <row r="21" spans="1:4" x14ac:dyDescent="0.25">
      <c r="A21" s="2">
        <v>19</v>
      </c>
      <c r="B21" s="2" t="s">
        <v>39</v>
      </c>
      <c r="C21" s="2">
        <v>1</v>
      </c>
      <c r="D21" s="2">
        <v>1</v>
      </c>
    </row>
    <row r="22" spans="1:4" x14ac:dyDescent="0.25">
      <c r="A22" s="3">
        <v>20</v>
      </c>
      <c r="B22" s="3" t="s">
        <v>40</v>
      </c>
      <c r="C22" s="3">
        <v>2</v>
      </c>
      <c r="D22" s="3">
        <v>5</v>
      </c>
    </row>
    <row r="23" spans="1:4" x14ac:dyDescent="0.25">
      <c r="A23" s="2">
        <v>21</v>
      </c>
      <c r="B23" s="2" t="s">
        <v>41</v>
      </c>
      <c r="C23" s="2">
        <v>2</v>
      </c>
      <c r="D23" s="2">
        <v>5</v>
      </c>
    </row>
    <row r="24" spans="1:4" x14ac:dyDescent="0.25">
      <c r="A24" s="3">
        <v>22</v>
      </c>
      <c r="B24" s="3" t="s">
        <v>42</v>
      </c>
      <c r="C24" s="3">
        <v>2</v>
      </c>
      <c r="D24" s="3">
        <v>5</v>
      </c>
    </row>
    <row r="25" spans="1:4" x14ac:dyDescent="0.25">
      <c r="A25" s="2">
        <v>23</v>
      </c>
      <c r="B25" s="2" t="s">
        <v>43</v>
      </c>
      <c r="C25" s="2">
        <v>1</v>
      </c>
      <c r="D25" s="2">
        <v>1</v>
      </c>
    </row>
    <row r="26" spans="1:4" x14ac:dyDescent="0.25">
      <c r="A26" s="3">
        <v>24</v>
      </c>
      <c r="B26" s="3" t="s">
        <v>44</v>
      </c>
      <c r="C26" s="3">
        <v>2</v>
      </c>
      <c r="D26" s="3">
        <v>5</v>
      </c>
    </row>
    <row r="27" spans="1:4" x14ac:dyDescent="0.25">
      <c r="A27" s="2">
        <v>25</v>
      </c>
      <c r="B27" s="2" t="s">
        <v>45</v>
      </c>
      <c r="C27" s="2">
        <v>3</v>
      </c>
      <c r="D27" s="2">
        <v>10</v>
      </c>
    </row>
    <row r="28" spans="1:4" x14ac:dyDescent="0.25">
      <c r="A28" s="3">
        <v>26</v>
      </c>
      <c r="B28" s="3" t="s">
        <v>46</v>
      </c>
      <c r="C28" s="3">
        <v>2</v>
      </c>
      <c r="D28" s="3">
        <v>5</v>
      </c>
    </row>
    <row r="29" spans="1:4" ht="38.25" x14ac:dyDescent="0.25">
      <c r="A29" s="2">
        <v>27</v>
      </c>
      <c r="B29" s="2" t="s">
        <v>47</v>
      </c>
      <c r="C29" s="2">
        <v>2</v>
      </c>
      <c r="D29" s="2">
        <v>5</v>
      </c>
    </row>
    <row r="30" spans="1:4" x14ac:dyDescent="0.25">
      <c r="A30" s="3">
        <v>28</v>
      </c>
      <c r="B30" s="3" t="s">
        <v>48</v>
      </c>
      <c r="C30" s="3">
        <v>3</v>
      </c>
      <c r="D30" s="3">
        <v>10</v>
      </c>
    </row>
    <row r="31" spans="1:4" x14ac:dyDescent="0.25">
      <c r="A31" s="2">
        <v>29</v>
      </c>
      <c r="B31" s="2" t="s">
        <v>49</v>
      </c>
      <c r="C31" s="2">
        <v>2</v>
      </c>
      <c r="D31" s="2">
        <v>5</v>
      </c>
    </row>
    <row r="32" spans="1:4" x14ac:dyDescent="0.25">
      <c r="A32" s="3">
        <v>30</v>
      </c>
      <c r="B32" s="3" t="s">
        <v>50</v>
      </c>
      <c r="C32" s="3">
        <v>3</v>
      </c>
      <c r="D32" s="3">
        <v>10</v>
      </c>
    </row>
    <row r="33" spans="1:4" x14ac:dyDescent="0.25">
      <c r="A33" s="2">
        <v>31</v>
      </c>
      <c r="B33" s="2" t="s">
        <v>51</v>
      </c>
      <c r="C33" s="2">
        <v>3</v>
      </c>
      <c r="D33" s="2">
        <v>10</v>
      </c>
    </row>
    <row r="34" spans="1:4" x14ac:dyDescent="0.25">
      <c r="A34" s="3">
        <v>32</v>
      </c>
      <c r="B34" s="3" t="s">
        <v>52</v>
      </c>
      <c r="C34" s="3">
        <v>3</v>
      </c>
      <c r="D34" s="3">
        <v>10</v>
      </c>
    </row>
    <row r="35" spans="1:4" x14ac:dyDescent="0.25">
      <c r="A35" s="2">
        <v>33</v>
      </c>
      <c r="B35" s="2" t="s">
        <v>53</v>
      </c>
      <c r="C35" s="2">
        <v>3</v>
      </c>
      <c r="D35" s="2">
        <v>10</v>
      </c>
    </row>
    <row r="36" spans="1:4" ht="25.5" x14ac:dyDescent="0.25">
      <c r="A36" s="3">
        <v>34</v>
      </c>
      <c r="B36" s="3" t="s">
        <v>54</v>
      </c>
      <c r="C36" s="3">
        <v>2</v>
      </c>
      <c r="D36" s="3">
        <v>5</v>
      </c>
    </row>
    <row r="37" spans="1:4" x14ac:dyDescent="0.25">
      <c r="A37" s="2">
        <v>35</v>
      </c>
      <c r="B37" s="2" t="s">
        <v>55</v>
      </c>
      <c r="C37" s="2">
        <v>3</v>
      </c>
      <c r="D37" s="2">
        <v>10</v>
      </c>
    </row>
    <row r="38" spans="1:4" x14ac:dyDescent="0.25">
      <c r="A38" s="3">
        <v>36</v>
      </c>
      <c r="B38" s="3" t="s">
        <v>56</v>
      </c>
      <c r="C38" s="3">
        <v>3</v>
      </c>
      <c r="D38" s="3">
        <v>10</v>
      </c>
    </row>
    <row r="39" spans="1:4" x14ac:dyDescent="0.25">
      <c r="A39" s="2">
        <v>37</v>
      </c>
      <c r="B39" s="2" t="s">
        <v>57</v>
      </c>
      <c r="C39" s="2">
        <v>1</v>
      </c>
      <c r="D39" s="2">
        <v>1</v>
      </c>
    </row>
    <row r="40" spans="1:4" x14ac:dyDescent="0.25">
      <c r="A40" s="3">
        <v>38</v>
      </c>
      <c r="B40" s="3" t="s">
        <v>58</v>
      </c>
      <c r="C40" s="3">
        <v>3</v>
      </c>
      <c r="D40" s="3">
        <v>10</v>
      </c>
    </row>
    <row r="41" spans="1:4" x14ac:dyDescent="0.25">
      <c r="A41" s="2">
        <v>39</v>
      </c>
      <c r="B41" s="2" t="s">
        <v>59</v>
      </c>
      <c r="C41" s="2">
        <v>3</v>
      </c>
      <c r="D41" s="2">
        <v>10</v>
      </c>
    </row>
    <row r="42" spans="1:4" ht="25.5" x14ac:dyDescent="0.25">
      <c r="A42" s="3">
        <v>40</v>
      </c>
      <c r="B42" s="3" t="s">
        <v>60</v>
      </c>
      <c r="C42" s="3">
        <v>3</v>
      </c>
      <c r="D42" s="3">
        <v>10</v>
      </c>
    </row>
    <row r="43" spans="1:4" ht="25.5" x14ac:dyDescent="0.25">
      <c r="A43" s="2">
        <v>41</v>
      </c>
      <c r="B43" s="2" t="s">
        <v>61</v>
      </c>
      <c r="C43" s="2">
        <v>3</v>
      </c>
      <c r="D43" s="2">
        <v>10</v>
      </c>
    </row>
    <row r="44" spans="1:4" ht="25.5" x14ac:dyDescent="0.25">
      <c r="A44" s="3">
        <v>42</v>
      </c>
      <c r="B44" s="3" t="s">
        <v>62</v>
      </c>
      <c r="C44" s="3">
        <v>2</v>
      </c>
      <c r="D44" s="3">
        <v>5</v>
      </c>
    </row>
    <row r="45" spans="1:4" x14ac:dyDescent="0.25">
      <c r="A45" s="2">
        <v>43</v>
      </c>
      <c r="B45" s="2" t="s">
        <v>63</v>
      </c>
      <c r="C45" s="2">
        <v>2</v>
      </c>
      <c r="D45" s="2">
        <v>5</v>
      </c>
    </row>
    <row r="46" spans="1:4" ht="25.5" x14ac:dyDescent="0.25">
      <c r="A46" s="3">
        <v>44</v>
      </c>
      <c r="B46" s="3" t="s">
        <v>64</v>
      </c>
      <c r="C46" s="3">
        <v>2</v>
      </c>
      <c r="D46" s="3">
        <v>5</v>
      </c>
    </row>
    <row r="47" spans="1:4" x14ac:dyDescent="0.25">
      <c r="A47" s="2">
        <v>45</v>
      </c>
      <c r="B47" s="2" t="s">
        <v>65</v>
      </c>
      <c r="C47" s="2">
        <v>3</v>
      </c>
      <c r="D47" s="2">
        <v>10</v>
      </c>
    </row>
    <row r="48" spans="1:4" x14ac:dyDescent="0.25">
      <c r="A48" s="3">
        <v>46</v>
      </c>
      <c r="B48" s="3" t="s">
        <v>66</v>
      </c>
      <c r="C48" s="3">
        <v>2</v>
      </c>
      <c r="D48" s="3">
        <v>5</v>
      </c>
    </row>
    <row r="49" spans="1:4" ht="25.5" x14ac:dyDescent="0.25">
      <c r="A49" s="2">
        <v>47</v>
      </c>
      <c r="B49" s="2" t="s">
        <v>67</v>
      </c>
      <c r="C49" s="2">
        <v>2</v>
      </c>
      <c r="D49" s="2">
        <v>5</v>
      </c>
    </row>
    <row r="50" spans="1:4" x14ac:dyDescent="0.25">
      <c r="A50" s="3">
        <v>48</v>
      </c>
      <c r="B50" s="3" t="s">
        <v>68</v>
      </c>
      <c r="C50" s="3">
        <v>3</v>
      </c>
      <c r="D50" s="3">
        <v>10</v>
      </c>
    </row>
    <row r="51" spans="1:4" x14ac:dyDescent="0.25">
      <c r="A51" s="2">
        <v>49</v>
      </c>
      <c r="B51" s="2" t="s">
        <v>69</v>
      </c>
      <c r="C51" s="2">
        <v>3</v>
      </c>
      <c r="D51" s="2">
        <v>10</v>
      </c>
    </row>
    <row r="52" spans="1:4" ht="25.5" x14ac:dyDescent="0.25">
      <c r="A52" s="3">
        <v>50</v>
      </c>
      <c r="B52" s="3" t="s">
        <v>70</v>
      </c>
      <c r="C52" s="3">
        <v>3</v>
      </c>
      <c r="D52" s="3">
        <v>10</v>
      </c>
    </row>
    <row r="53" spans="1:4" x14ac:dyDescent="0.25">
      <c r="A53" s="2">
        <v>51</v>
      </c>
      <c r="B53" s="2" t="s">
        <v>71</v>
      </c>
      <c r="C53" s="2">
        <v>2</v>
      </c>
      <c r="D53" s="2">
        <v>5</v>
      </c>
    </row>
    <row r="54" spans="1:4" x14ac:dyDescent="0.25">
      <c r="A54" s="3">
        <v>52</v>
      </c>
      <c r="B54" s="3" t="s">
        <v>72</v>
      </c>
      <c r="C54" s="3">
        <v>3</v>
      </c>
      <c r="D54" s="3">
        <v>10</v>
      </c>
    </row>
    <row r="55" spans="1:4" x14ac:dyDescent="0.25">
      <c r="A55" s="2">
        <v>53</v>
      </c>
      <c r="B55" s="2" t="s">
        <v>73</v>
      </c>
      <c r="C55" s="2">
        <v>2</v>
      </c>
      <c r="D55" s="2">
        <v>5</v>
      </c>
    </row>
    <row r="56" spans="1:4" x14ac:dyDescent="0.25">
      <c r="A56" s="3">
        <v>54</v>
      </c>
      <c r="B56" s="3" t="s">
        <v>74</v>
      </c>
      <c r="C56" s="3">
        <v>3</v>
      </c>
      <c r="D56" s="3">
        <v>10</v>
      </c>
    </row>
    <row r="57" spans="1:4" x14ac:dyDescent="0.25">
      <c r="A57" s="2">
        <v>55</v>
      </c>
      <c r="B57" s="2" t="s">
        <v>75</v>
      </c>
      <c r="C57" s="2">
        <v>3</v>
      </c>
      <c r="D57" s="2">
        <v>10</v>
      </c>
    </row>
    <row r="58" spans="1:4" x14ac:dyDescent="0.25">
      <c r="A58" s="3">
        <v>56</v>
      </c>
      <c r="B58" s="3" t="s">
        <v>76</v>
      </c>
      <c r="C58" s="3">
        <v>2</v>
      </c>
      <c r="D58" s="3">
        <v>5</v>
      </c>
    </row>
    <row r="59" spans="1:4" ht="25.5" x14ac:dyDescent="0.25">
      <c r="A59" s="2">
        <v>57</v>
      </c>
      <c r="B59" s="2" t="s">
        <v>77</v>
      </c>
      <c r="C59" s="2">
        <v>2</v>
      </c>
      <c r="D59" s="2">
        <v>5</v>
      </c>
    </row>
    <row r="60" spans="1:4" x14ac:dyDescent="0.25">
      <c r="A60" s="3">
        <v>58</v>
      </c>
      <c r="B60" s="3" t="s">
        <v>78</v>
      </c>
      <c r="C60" s="3">
        <v>2</v>
      </c>
      <c r="D60" s="3">
        <v>5</v>
      </c>
    </row>
    <row r="61" spans="1:4" x14ac:dyDescent="0.25">
      <c r="A61" s="2">
        <v>59</v>
      </c>
      <c r="B61" s="2" t="s">
        <v>79</v>
      </c>
      <c r="C61" s="2">
        <v>2</v>
      </c>
      <c r="D61" s="2">
        <v>5</v>
      </c>
    </row>
    <row r="62" spans="1:4" x14ac:dyDescent="0.25">
      <c r="A62" s="3">
        <v>60</v>
      </c>
      <c r="B62" s="3" t="s">
        <v>80</v>
      </c>
      <c r="C62" s="3">
        <v>1</v>
      </c>
      <c r="D62" s="3">
        <v>1</v>
      </c>
    </row>
    <row r="63" spans="1:4" x14ac:dyDescent="0.25">
      <c r="A63" s="2">
        <v>61</v>
      </c>
      <c r="B63" s="2" t="s">
        <v>81</v>
      </c>
      <c r="C63" s="2">
        <v>1</v>
      </c>
      <c r="D63" s="2">
        <v>1</v>
      </c>
    </row>
    <row r="64" spans="1:4" x14ac:dyDescent="0.25">
      <c r="A64" s="3">
        <v>62</v>
      </c>
      <c r="B64" s="3" t="s">
        <v>82</v>
      </c>
      <c r="C64" s="3">
        <v>1</v>
      </c>
      <c r="D64" s="3">
        <v>1</v>
      </c>
    </row>
    <row r="65" spans="1:4" x14ac:dyDescent="0.25">
      <c r="A65" s="2">
        <v>63</v>
      </c>
      <c r="B65" s="2" t="s">
        <v>83</v>
      </c>
      <c r="C65" s="2">
        <v>1</v>
      </c>
      <c r="D65" s="2">
        <v>1</v>
      </c>
    </row>
    <row r="66" spans="1:4" ht="25.5" x14ac:dyDescent="0.25">
      <c r="A66" s="3">
        <v>64</v>
      </c>
      <c r="B66" s="3" t="s">
        <v>84</v>
      </c>
      <c r="C66" s="3">
        <v>1</v>
      </c>
      <c r="D66" s="3">
        <v>1</v>
      </c>
    </row>
    <row r="67" spans="1:4" ht="25.5" x14ac:dyDescent="0.25">
      <c r="A67" s="2">
        <v>65</v>
      </c>
      <c r="B67" s="2" t="s">
        <v>85</v>
      </c>
      <c r="C67" s="2">
        <v>1</v>
      </c>
      <c r="D67" s="2">
        <v>1</v>
      </c>
    </row>
    <row r="68" spans="1:4" x14ac:dyDescent="0.25">
      <c r="A68" s="3">
        <v>66</v>
      </c>
      <c r="B68" s="3" t="s">
        <v>86</v>
      </c>
      <c r="C68" s="3">
        <v>1</v>
      </c>
      <c r="D68" s="3">
        <v>1</v>
      </c>
    </row>
    <row r="69" spans="1:4" x14ac:dyDescent="0.25">
      <c r="A69" s="2">
        <v>67</v>
      </c>
      <c r="B69" s="2" t="s">
        <v>87</v>
      </c>
      <c r="C69" s="2">
        <v>1</v>
      </c>
      <c r="D69" s="2">
        <v>1</v>
      </c>
    </row>
    <row r="70" spans="1:4" x14ac:dyDescent="0.25">
      <c r="A70" s="3">
        <v>68</v>
      </c>
      <c r="B70" s="3" t="s">
        <v>88</v>
      </c>
      <c r="C70" s="3">
        <v>1</v>
      </c>
      <c r="D70" s="3">
        <v>1</v>
      </c>
    </row>
    <row r="71" spans="1:4" ht="25.5" x14ac:dyDescent="0.25">
      <c r="A71" s="2">
        <v>69</v>
      </c>
      <c r="B71" s="2" t="s">
        <v>89</v>
      </c>
      <c r="C71" s="2">
        <v>1</v>
      </c>
      <c r="D71" s="2">
        <v>1</v>
      </c>
    </row>
    <row r="72" spans="1:4" x14ac:dyDescent="0.25">
      <c r="A72" s="3">
        <v>70</v>
      </c>
      <c r="B72" s="3" t="s">
        <v>90</v>
      </c>
      <c r="C72" s="3">
        <v>2</v>
      </c>
      <c r="D72" s="3">
        <v>5</v>
      </c>
    </row>
    <row r="73" spans="1:4" x14ac:dyDescent="0.25">
      <c r="A73" s="2">
        <v>71</v>
      </c>
      <c r="B73" s="2" t="s">
        <v>91</v>
      </c>
      <c r="C73" s="2">
        <v>2</v>
      </c>
      <c r="D73" s="2">
        <v>5</v>
      </c>
    </row>
    <row r="74" spans="1:4" x14ac:dyDescent="0.25">
      <c r="A74" s="3">
        <v>72</v>
      </c>
      <c r="B74" s="3" t="s">
        <v>92</v>
      </c>
      <c r="C74" s="3">
        <v>2</v>
      </c>
      <c r="D74" s="3">
        <v>5</v>
      </c>
    </row>
    <row r="75" spans="1:4" x14ac:dyDescent="0.25">
      <c r="A75" s="2">
        <v>73</v>
      </c>
      <c r="B75" s="2" t="s">
        <v>93</v>
      </c>
      <c r="C75" s="2">
        <v>1</v>
      </c>
      <c r="D75" s="2">
        <v>1</v>
      </c>
    </row>
    <row r="76" spans="1:4" x14ac:dyDescent="0.25">
      <c r="A76" s="3">
        <v>74</v>
      </c>
      <c r="B76" s="3" t="s">
        <v>94</v>
      </c>
      <c r="C76" s="3">
        <v>1</v>
      </c>
      <c r="D76" s="3">
        <v>1</v>
      </c>
    </row>
    <row r="77" spans="1:4" x14ac:dyDescent="0.25">
      <c r="A77" s="2">
        <v>75</v>
      </c>
      <c r="B77" s="2" t="s">
        <v>95</v>
      </c>
      <c r="C77" s="2">
        <v>1</v>
      </c>
      <c r="D77" s="2">
        <v>1</v>
      </c>
    </row>
    <row r="78" spans="1:4" x14ac:dyDescent="0.25">
      <c r="A78" s="3">
        <v>76</v>
      </c>
      <c r="B78" s="3" t="s">
        <v>96</v>
      </c>
      <c r="C78" s="3">
        <v>1</v>
      </c>
      <c r="D78" s="3">
        <v>1</v>
      </c>
    </row>
    <row r="79" spans="1:4" x14ac:dyDescent="0.25">
      <c r="A79" s="2">
        <v>77</v>
      </c>
      <c r="B79" s="2" t="s">
        <v>97</v>
      </c>
      <c r="C79" s="2">
        <v>1</v>
      </c>
      <c r="D79" s="2">
        <v>1</v>
      </c>
    </row>
    <row r="80" spans="1:4" x14ac:dyDescent="0.25">
      <c r="A80" s="3">
        <v>78</v>
      </c>
      <c r="B80" s="3" t="s">
        <v>98</v>
      </c>
      <c r="C80" s="3">
        <v>1</v>
      </c>
      <c r="D80" s="3">
        <v>1</v>
      </c>
    </row>
    <row r="81" spans="1:4" ht="25.5" x14ac:dyDescent="0.25">
      <c r="A81" s="2">
        <v>79</v>
      </c>
      <c r="B81" s="2" t="s">
        <v>99</v>
      </c>
      <c r="C81" s="2">
        <v>3</v>
      </c>
      <c r="D81" s="2">
        <v>10</v>
      </c>
    </row>
    <row r="82" spans="1:4" x14ac:dyDescent="0.25">
      <c r="A82" s="3">
        <v>80</v>
      </c>
      <c r="B82" s="3" t="s">
        <v>100</v>
      </c>
      <c r="C82" s="3">
        <v>3</v>
      </c>
      <c r="D82" s="3">
        <v>10</v>
      </c>
    </row>
    <row r="83" spans="1:4" ht="25.5" x14ac:dyDescent="0.25">
      <c r="A83" s="2">
        <v>81</v>
      </c>
      <c r="B83" s="2" t="s">
        <v>101</v>
      </c>
      <c r="C83" s="2">
        <v>3</v>
      </c>
      <c r="D83" s="2">
        <v>10</v>
      </c>
    </row>
    <row r="84" spans="1:4" x14ac:dyDescent="0.25">
      <c r="A84" s="3">
        <v>82</v>
      </c>
      <c r="B84" s="3" t="s">
        <v>102</v>
      </c>
      <c r="C84" s="3">
        <v>3</v>
      </c>
      <c r="D84" s="3">
        <v>10</v>
      </c>
    </row>
    <row r="85" spans="1:4" x14ac:dyDescent="0.25">
      <c r="A85" s="2">
        <v>83</v>
      </c>
      <c r="B85" s="2" t="s">
        <v>103</v>
      </c>
      <c r="C85" s="2">
        <v>3</v>
      </c>
      <c r="D85" s="2">
        <v>10</v>
      </c>
    </row>
    <row r="86" spans="1:4" x14ac:dyDescent="0.25">
      <c r="A86" s="3">
        <v>84</v>
      </c>
      <c r="B86" s="3" t="s">
        <v>104</v>
      </c>
      <c r="C86" s="3">
        <v>3</v>
      </c>
      <c r="D86" s="3">
        <v>10</v>
      </c>
    </row>
    <row r="87" spans="1:4" x14ac:dyDescent="0.25">
      <c r="A87" s="2">
        <v>85</v>
      </c>
      <c r="B87" s="2" t="s">
        <v>105</v>
      </c>
      <c r="C87" s="2">
        <v>3</v>
      </c>
      <c r="D87" s="2">
        <v>10</v>
      </c>
    </row>
    <row r="88" spans="1:4" x14ac:dyDescent="0.25">
      <c r="A88" s="3">
        <v>86</v>
      </c>
      <c r="B88" s="3" t="s">
        <v>106</v>
      </c>
      <c r="C88" s="3">
        <v>2</v>
      </c>
      <c r="D88" s="3">
        <v>5</v>
      </c>
    </row>
    <row r="89" spans="1:4" x14ac:dyDescent="0.25">
      <c r="A89" s="2">
        <v>87</v>
      </c>
      <c r="B89" s="2" t="s">
        <v>107</v>
      </c>
      <c r="C89" s="2">
        <v>2</v>
      </c>
      <c r="D89" s="2">
        <v>5</v>
      </c>
    </row>
    <row r="90" spans="1:4" x14ac:dyDescent="0.25">
      <c r="A90" s="3">
        <v>88</v>
      </c>
      <c r="B90" s="3" t="s">
        <v>108</v>
      </c>
      <c r="C90" s="3">
        <v>2</v>
      </c>
      <c r="D90" s="3">
        <v>5</v>
      </c>
    </row>
    <row r="91" spans="1:4" x14ac:dyDescent="0.25">
      <c r="A91" s="2">
        <v>89</v>
      </c>
      <c r="B91" s="2" t="s">
        <v>109</v>
      </c>
      <c r="C91" s="2">
        <v>2</v>
      </c>
      <c r="D91" s="2">
        <v>5</v>
      </c>
    </row>
    <row r="92" spans="1:4" ht="25.5" x14ac:dyDescent="0.25">
      <c r="A92" s="3">
        <v>90</v>
      </c>
      <c r="B92" s="3" t="s">
        <v>110</v>
      </c>
      <c r="C92" s="3">
        <v>2</v>
      </c>
      <c r="D92" s="3">
        <v>5</v>
      </c>
    </row>
    <row r="93" spans="1:4" ht="25.5" x14ac:dyDescent="0.25">
      <c r="A93" s="2">
        <v>91</v>
      </c>
      <c r="B93" s="2" t="s">
        <v>111</v>
      </c>
      <c r="C93" s="2">
        <v>2</v>
      </c>
      <c r="D93" s="2">
        <v>5</v>
      </c>
    </row>
    <row r="94" spans="1:4" x14ac:dyDescent="0.25">
      <c r="A94" s="3">
        <v>92</v>
      </c>
      <c r="B94" s="3" t="s">
        <v>112</v>
      </c>
      <c r="C94" s="3">
        <v>2</v>
      </c>
      <c r="D94" s="3">
        <v>5</v>
      </c>
    </row>
    <row r="95" spans="1:4" ht="25.5" x14ac:dyDescent="0.25">
      <c r="A95" s="2">
        <v>93</v>
      </c>
      <c r="B95" s="2" t="s">
        <v>113</v>
      </c>
      <c r="C95" s="2">
        <v>2</v>
      </c>
      <c r="D95" s="2">
        <v>5</v>
      </c>
    </row>
    <row r="96" spans="1:4" x14ac:dyDescent="0.25">
      <c r="A96" s="3">
        <v>94</v>
      </c>
      <c r="B96" s="3" t="s">
        <v>114</v>
      </c>
      <c r="C96" s="3">
        <v>2</v>
      </c>
      <c r="D96" s="3">
        <v>5</v>
      </c>
    </row>
    <row r="97" spans="1:4" x14ac:dyDescent="0.25">
      <c r="A97" s="2">
        <v>95</v>
      </c>
      <c r="B97" s="2" t="s">
        <v>115</v>
      </c>
      <c r="C97" s="2">
        <v>2</v>
      </c>
      <c r="D97" s="2">
        <v>5</v>
      </c>
    </row>
    <row r="98" spans="1:4" x14ac:dyDescent="0.25">
      <c r="A98" s="3">
        <v>96</v>
      </c>
      <c r="B98" s="3" t="s">
        <v>116</v>
      </c>
      <c r="C98" s="3">
        <v>2</v>
      </c>
      <c r="D98" s="3">
        <v>5</v>
      </c>
    </row>
    <row r="99" spans="1:4" x14ac:dyDescent="0.25">
      <c r="A99" s="2">
        <v>97</v>
      </c>
      <c r="B99" s="2" t="s">
        <v>117</v>
      </c>
      <c r="C99" s="2">
        <v>2</v>
      </c>
      <c r="D99" s="2">
        <v>5</v>
      </c>
    </row>
    <row r="100" spans="1:4" x14ac:dyDescent="0.25">
      <c r="A100" s="3">
        <v>98</v>
      </c>
      <c r="B100" s="3" t="s">
        <v>118</v>
      </c>
      <c r="C100" s="3">
        <v>2</v>
      </c>
      <c r="D100" s="3">
        <v>5</v>
      </c>
    </row>
    <row r="101" spans="1:4" x14ac:dyDescent="0.25">
      <c r="A101" s="2">
        <v>99</v>
      </c>
      <c r="B101" s="2" t="s">
        <v>119</v>
      </c>
      <c r="C101" s="2">
        <v>2</v>
      </c>
      <c r="D101" s="2">
        <v>5</v>
      </c>
    </row>
    <row r="102" spans="1:4" ht="25.5" x14ac:dyDescent="0.25">
      <c r="A102" s="3">
        <v>100</v>
      </c>
      <c r="B102" s="3" t="s">
        <v>120</v>
      </c>
      <c r="C102" s="3">
        <v>2</v>
      </c>
      <c r="D102" s="3">
        <v>5</v>
      </c>
    </row>
    <row r="103" spans="1:4" x14ac:dyDescent="0.25">
      <c r="A103" s="2">
        <v>101</v>
      </c>
      <c r="B103" s="2" t="s">
        <v>121</v>
      </c>
      <c r="C103" s="2">
        <v>2</v>
      </c>
      <c r="D103" s="2">
        <v>5</v>
      </c>
    </row>
    <row r="104" spans="1:4" ht="25.5" x14ac:dyDescent="0.25">
      <c r="A104" s="3">
        <v>102</v>
      </c>
      <c r="B104" s="3" t="s">
        <v>122</v>
      </c>
      <c r="C104" s="3">
        <v>2</v>
      </c>
      <c r="D104" s="3">
        <v>5</v>
      </c>
    </row>
    <row r="105" spans="1:4" x14ac:dyDescent="0.25">
      <c r="A105" s="2">
        <v>103</v>
      </c>
      <c r="B105" s="2" t="s">
        <v>123</v>
      </c>
      <c r="C105" s="2">
        <v>2</v>
      </c>
      <c r="D105" s="2">
        <v>5</v>
      </c>
    </row>
    <row r="106" spans="1:4" x14ac:dyDescent="0.25">
      <c r="A106" s="3">
        <v>104</v>
      </c>
      <c r="B106" s="3" t="s">
        <v>124</v>
      </c>
      <c r="C106" s="3">
        <v>2</v>
      </c>
      <c r="D106" s="3">
        <v>5</v>
      </c>
    </row>
    <row r="107" spans="1:4" x14ac:dyDescent="0.25">
      <c r="A107" s="2">
        <v>105</v>
      </c>
      <c r="B107" s="2" t="s">
        <v>125</v>
      </c>
      <c r="C107" s="2">
        <v>2</v>
      </c>
      <c r="D107" s="2">
        <v>5</v>
      </c>
    </row>
    <row r="108" spans="1:4" x14ac:dyDescent="0.25">
      <c r="A108" s="3">
        <v>106</v>
      </c>
      <c r="B108" s="3" t="s">
        <v>126</v>
      </c>
      <c r="C108" s="3">
        <v>2</v>
      </c>
      <c r="D108" s="3">
        <v>5</v>
      </c>
    </row>
    <row r="109" spans="1:4" x14ac:dyDescent="0.25">
      <c r="A109" s="2">
        <v>107</v>
      </c>
      <c r="B109" s="2" t="s">
        <v>127</v>
      </c>
      <c r="C109" s="2">
        <v>2</v>
      </c>
      <c r="D109" s="2">
        <v>5</v>
      </c>
    </row>
    <row r="110" spans="1:4" x14ac:dyDescent="0.25">
      <c r="A110" s="3">
        <v>108</v>
      </c>
      <c r="B110" s="3" t="s">
        <v>128</v>
      </c>
      <c r="C110" s="3">
        <v>2</v>
      </c>
      <c r="D110" s="3">
        <v>5</v>
      </c>
    </row>
    <row r="111" spans="1:4" x14ac:dyDescent="0.25">
      <c r="A111" s="2">
        <v>109</v>
      </c>
      <c r="B111" s="2" t="s">
        <v>129</v>
      </c>
      <c r="C111" s="2">
        <v>2</v>
      </c>
      <c r="D111" s="2">
        <v>5</v>
      </c>
    </row>
    <row r="112" spans="1:4" ht="25.5" x14ac:dyDescent="0.25">
      <c r="A112" s="3">
        <v>110</v>
      </c>
      <c r="B112" s="3" t="s">
        <v>130</v>
      </c>
      <c r="C112" s="3">
        <v>2</v>
      </c>
      <c r="D112" s="3">
        <v>5</v>
      </c>
    </row>
    <row r="113" spans="1:4" ht="25.5" x14ac:dyDescent="0.25">
      <c r="A113" s="2">
        <v>111</v>
      </c>
      <c r="B113" s="2" t="s">
        <v>131</v>
      </c>
      <c r="C113" s="2">
        <v>2</v>
      </c>
      <c r="D113" s="2">
        <v>5</v>
      </c>
    </row>
    <row r="114" spans="1:4" ht="25.5" x14ac:dyDescent="0.25">
      <c r="A114" s="3">
        <v>112</v>
      </c>
      <c r="B114" s="3" t="s">
        <v>132</v>
      </c>
      <c r="C114" s="3">
        <v>2</v>
      </c>
      <c r="D114" s="3">
        <v>5</v>
      </c>
    </row>
    <row r="115" spans="1:4" x14ac:dyDescent="0.25">
      <c r="A115" s="2">
        <v>113</v>
      </c>
      <c r="B115" s="2" t="s">
        <v>133</v>
      </c>
      <c r="C115" s="2">
        <v>2</v>
      </c>
      <c r="D115" s="2">
        <v>5</v>
      </c>
    </row>
    <row r="116" spans="1:4" ht="25.5" x14ac:dyDescent="0.25">
      <c r="A116" s="3">
        <v>114</v>
      </c>
      <c r="B116" s="3" t="s">
        <v>134</v>
      </c>
      <c r="C116" s="3">
        <v>2</v>
      </c>
      <c r="D116" s="3">
        <v>5</v>
      </c>
    </row>
    <row r="117" spans="1:4" x14ac:dyDescent="0.25">
      <c r="A117" s="2">
        <v>115</v>
      </c>
      <c r="B117" s="2" t="s">
        <v>135</v>
      </c>
      <c r="C117" s="2">
        <v>2</v>
      </c>
      <c r="D117" s="2">
        <v>5</v>
      </c>
    </row>
    <row r="118" spans="1:4" ht="25.5" x14ac:dyDescent="0.25">
      <c r="A118" s="3">
        <v>116</v>
      </c>
      <c r="B118" s="3" t="s">
        <v>136</v>
      </c>
      <c r="C118" s="3">
        <v>2</v>
      </c>
      <c r="D118" s="3">
        <v>5</v>
      </c>
    </row>
    <row r="119" spans="1:4" x14ac:dyDescent="0.25">
      <c r="A119" s="2">
        <v>117</v>
      </c>
      <c r="B119" s="2" t="s">
        <v>137</v>
      </c>
      <c r="C119" s="2">
        <v>2</v>
      </c>
      <c r="D119" s="2">
        <v>5</v>
      </c>
    </row>
    <row r="120" spans="1:4" x14ac:dyDescent="0.25">
      <c r="A120" s="3">
        <v>118</v>
      </c>
      <c r="B120" s="3" t="s">
        <v>138</v>
      </c>
      <c r="C120" s="3">
        <v>2</v>
      </c>
      <c r="D120" s="3">
        <v>5</v>
      </c>
    </row>
    <row r="121" spans="1:4" ht="25.5" x14ac:dyDescent="0.25">
      <c r="A121" s="2">
        <v>119</v>
      </c>
      <c r="B121" s="2" t="s">
        <v>139</v>
      </c>
      <c r="C121" s="2">
        <v>2</v>
      </c>
      <c r="D121" s="2">
        <v>5</v>
      </c>
    </row>
    <row r="122" spans="1:4" ht="25.5" x14ac:dyDescent="0.25">
      <c r="A122" s="3">
        <v>120</v>
      </c>
      <c r="B122" s="3" t="s">
        <v>140</v>
      </c>
      <c r="C122" s="3">
        <v>2</v>
      </c>
      <c r="D122" s="3">
        <v>5</v>
      </c>
    </row>
    <row r="123" spans="1:4" ht="25.5" x14ac:dyDescent="0.25">
      <c r="A123" s="2">
        <v>121</v>
      </c>
      <c r="B123" s="2" t="s">
        <v>141</v>
      </c>
      <c r="C123" s="2">
        <v>2</v>
      </c>
      <c r="D123" s="2">
        <v>5</v>
      </c>
    </row>
    <row r="124" spans="1:4" x14ac:dyDescent="0.25">
      <c r="A124" s="3">
        <v>122</v>
      </c>
      <c r="B124" s="3" t="s">
        <v>142</v>
      </c>
      <c r="C124" s="3">
        <v>2</v>
      </c>
      <c r="D124" s="3">
        <v>5</v>
      </c>
    </row>
    <row r="125" spans="1:4" x14ac:dyDescent="0.25">
      <c r="A125" s="2">
        <v>123</v>
      </c>
      <c r="B125" s="2" t="s">
        <v>143</v>
      </c>
      <c r="C125" s="2">
        <v>2</v>
      </c>
      <c r="D125" s="2">
        <v>5</v>
      </c>
    </row>
    <row r="126" spans="1:4" x14ac:dyDescent="0.25">
      <c r="A126" s="3">
        <v>124</v>
      </c>
      <c r="B126" s="3" t="s">
        <v>144</v>
      </c>
      <c r="C126" s="3">
        <v>2</v>
      </c>
      <c r="D126" s="3">
        <v>5</v>
      </c>
    </row>
    <row r="127" spans="1:4" ht="25.5" x14ac:dyDescent="0.25">
      <c r="A127" s="2">
        <v>125</v>
      </c>
      <c r="B127" s="2" t="s">
        <v>145</v>
      </c>
      <c r="C127" s="2">
        <v>2</v>
      </c>
      <c r="D127" s="2">
        <v>5</v>
      </c>
    </row>
    <row r="128" spans="1:4" x14ac:dyDescent="0.25">
      <c r="A128" s="3">
        <v>126</v>
      </c>
      <c r="B128" s="3" t="s">
        <v>146</v>
      </c>
      <c r="C128" s="3">
        <v>2</v>
      </c>
      <c r="D128" s="3">
        <v>5</v>
      </c>
    </row>
    <row r="129" spans="1:4" x14ac:dyDescent="0.25">
      <c r="A129" s="2">
        <v>127</v>
      </c>
      <c r="B129" s="2" t="s">
        <v>147</v>
      </c>
      <c r="C129" s="2">
        <v>2</v>
      </c>
      <c r="D129" s="2">
        <v>5</v>
      </c>
    </row>
    <row r="130" spans="1:4" x14ac:dyDescent="0.25">
      <c r="A130" s="3">
        <v>128</v>
      </c>
      <c r="B130" s="3" t="s">
        <v>148</v>
      </c>
      <c r="C130" s="3">
        <v>2</v>
      </c>
      <c r="D130" s="3">
        <v>5</v>
      </c>
    </row>
    <row r="131" spans="1:4" x14ac:dyDescent="0.25">
      <c r="A131" s="2">
        <v>129</v>
      </c>
      <c r="B131" s="2" t="s">
        <v>149</v>
      </c>
      <c r="C131" s="2">
        <v>2</v>
      </c>
      <c r="D131" s="2">
        <v>5</v>
      </c>
    </row>
    <row r="132" spans="1:4" x14ac:dyDescent="0.25">
      <c r="A132" s="3">
        <v>130</v>
      </c>
      <c r="B132" s="3" t="s">
        <v>150</v>
      </c>
      <c r="C132" s="3">
        <v>2</v>
      </c>
      <c r="D132" s="3">
        <v>5</v>
      </c>
    </row>
    <row r="133" spans="1:4" ht="25.5" x14ac:dyDescent="0.25">
      <c r="A133" s="2">
        <v>131</v>
      </c>
      <c r="B133" s="2" t="s">
        <v>151</v>
      </c>
      <c r="C133" s="2">
        <v>2</v>
      </c>
      <c r="D133" s="2">
        <v>5</v>
      </c>
    </row>
    <row r="134" spans="1:4" ht="25.5" x14ac:dyDescent="0.25">
      <c r="A134" s="3">
        <v>132</v>
      </c>
      <c r="B134" s="3" t="s">
        <v>152</v>
      </c>
      <c r="C134" s="3">
        <v>2</v>
      </c>
      <c r="D134" s="3">
        <v>5</v>
      </c>
    </row>
    <row r="135" spans="1:4" x14ac:dyDescent="0.25">
      <c r="A135" s="2">
        <v>133</v>
      </c>
      <c r="B135" s="2" t="s">
        <v>153</v>
      </c>
      <c r="C135" s="2">
        <v>2</v>
      </c>
      <c r="D135" s="2">
        <v>5</v>
      </c>
    </row>
    <row r="136" spans="1:4" ht="25.5" x14ac:dyDescent="0.25">
      <c r="A136" s="3">
        <v>134</v>
      </c>
      <c r="B136" s="3" t="s">
        <v>154</v>
      </c>
      <c r="C136" s="3">
        <v>2</v>
      </c>
      <c r="D136" s="3">
        <v>5</v>
      </c>
    </row>
    <row r="137" spans="1:4" ht="25.5" x14ac:dyDescent="0.25">
      <c r="A137" s="2">
        <v>135</v>
      </c>
      <c r="B137" s="2" t="s">
        <v>155</v>
      </c>
      <c r="C137" s="2">
        <v>2</v>
      </c>
      <c r="D137" s="2">
        <v>5</v>
      </c>
    </row>
    <row r="138" spans="1:4" x14ac:dyDescent="0.25">
      <c r="A138" s="3">
        <v>136</v>
      </c>
      <c r="B138" s="3" t="s">
        <v>156</v>
      </c>
      <c r="C138" s="3">
        <v>3</v>
      </c>
      <c r="D138" s="3">
        <v>10</v>
      </c>
    </row>
    <row r="139" spans="1:4" x14ac:dyDescent="0.25">
      <c r="A139" s="2">
        <v>137</v>
      </c>
      <c r="B139" s="2" t="s">
        <v>157</v>
      </c>
      <c r="C139" s="2">
        <v>2</v>
      </c>
      <c r="D139" s="2">
        <v>5</v>
      </c>
    </row>
    <row r="140" spans="1:4" ht="25.5" x14ac:dyDescent="0.25">
      <c r="A140" s="3">
        <v>138</v>
      </c>
      <c r="B140" s="3" t="s">
        <v>158</v>
      </c>
      <c r="C140" s="3">
        <v>2</v>
      </c>
      <c r="D140" s="3">
        <v>5</v>
      </c>
    </row>
    <row r="141" spans="1:4" x14ac:dyDescent="0.25">
      <c r="A141" s="2">
        <v>139</v>
      </c>
      <c r="B141" s="2" t="s">
        <v>159</v>
      </c>
      <c r="C141" s="2">
        <v>2</v>
      </c>
      <c r="D141" s="2">
        <v>5</v>
      </c>
    </row>
    <row r="142" spans="1:4" x14ac:dyDescent="0.25">
      <c r="A142" s="3">
        <v>140</v>
      </c>
      <c r="B142" s="3" t="s">
        <v>160</v>
      </c>
      <c r="C142" s="3">
        <v>2</v>
      </c>
      <c r="D142" s="3">
        <v>5</v>
      </c>
    </row>
    <row r="143" spans="1:4" x14ac:dyDescent="0.25">
      <c r="A143" s="2">
        <v>141</v>
      </c>
      <c r="B143" s="2" t="s">
        <v>161</v>
      </c>
      <c r="C143" s="2">
        <v>1</v>
      </c>
      <c r="D143" s="2">
        <v>1</v>
      </c>
    </row>
    <row r="144" spans="1:4" x14ac:dyDescent="0.25">
      <c r="A144" s="3">
        <v>142</v>
      </c>
      <c r="B144" s="3" t="s">
        <v>162</v>
      </c>
      <c r="C144" s="3">
        <v>2</v>
      </c>
      <c r="D144" s="3">
        <v>5</v>
      </c>
    </row>
    <row r="145" spans="1:4" x14ac:dyDescent="0.25">
      <c r="A145" s="2">
        <v>143</v>
      </c>
      <c r="B145" s="2" t="s">
        <v>163</v>
      </c>
      <c r="C145" s="2">
        <v>2</v>
      </c>
      <c r="D145" s="2">
        <v>5</v>
      </c>
    </row>
    <row r="146" spans="1:4" x14ac:dyDescent="0.25">
      <c r="A146" s="3">
        <v>144</v>
      </c>
      <c r="B146" s="3" t="s">
        <v>164</v>
      </c>
      <c r="C146" s="3">
        <v>3</v>
      </c>
      <c r="D146" s="3">
        <v>10</v>
      </c>
    </row>
    <row r="147" spans="1:4" x14ac:dyDescent="0.25">
      <c r="A147" s="2">
        <v>145</v>
      </c>
      <c r="B147" s="2" t="s">
        <v>165</v>
      </c>
      <c r="C147" s="2">
        <v>1</v>
      </c>
      <c r="D147" s="2">
        <v>1</v>
      </c>
    </row>
    <row r="148" spans="1:4" x14ac:dyDescent="0.25">
      <c r="A148" s="3">
        <v>146</v>
      </c>
      <c r="B148" s="3" t="s">
        <v>166</v>
      </c>
      <c r="C148" s="3">
        <v>1</v>
      </c>
      <c r="D148" s="3">
        <v>1</v>
      </c>
    </row>
    <row r="149" spans="1:4" x14ac:dyDescent="0.25">
      <c r="A149" s="2">
        <v>147</v>
      </c>
      <c r="B149" s="2" t="s">
        <v>167</v>
      </c>
      <c r="C149" s="2">
        <v>2</v>
      </c>
      <c r="D149" s="2">
        <v>5</v>
      </c>
    </row>
    <row r="150" spans="1:4" x14ac:dyDescent="0.25">
      <c r="A150" s="3">
        <v>148</v>
      </c>
      <c r="B150" s="3" t="s">
        <v>168</v>
      </c>
      <c r="C150" s="3">
        <v>2</v>
      </c>
      <c r="D150" s="3">
        <v>5</v>
      </c>
    </row>
    <row r="151" spans="1:4" x14ac:dyDescent="0.25">
      <c r="A151" s="2">
        <v>149</v>
      </c>
      <c r="B151" s="2" t="s">
        <v>169</v>
      </c>
      <c r="C151" s="2">
        <v>2</v>
      </c>
      <c r="D151" s="2">
        <v>5</v>
      </c>
    </row>
    <row r="152" spans="1:4" x14ac:dyDescent="0.25">
      <c r="A152" s="3">
        <v>150</v>
      </c>
      <c r="B152" s="3" t="s">
        <v>170</v>
      </c>
      <c r="C152" s="3">
        <v>2</v>
      </c>
      <c r="D152" s="3">
        <v>5</v>
      </c>
    </row>
    <row r="153" spans="1:4" ht="25.5" x14ac:dyDescent="0.25">
      <c r="A153" s="2">
        <v>151</v>
      </c>
      <c r="B153" s="2" t="s">
        <v>171</v>
      </c>
      <c r="C153" s="2">
        <v>2</v>
      </c>
      <c r="D153" s="2">
        <v>5</v>
      </c>
    </row>
    <row r="154" spans="1:4" x14ac:dyDescent="0.25">
      <c r="A154" s="3">
        <v>152</v>
      </c>
      <c r="B154" s="3" t="s">
        <v>172</v>
      </c>
      <c r="C154" s="3">
        <v>2</v>
      </c>
      <c r="D154" s="3">
        <v>5</v>
      </c>
    </row>
    <row r="155" spans="1:4" ht="25.5" x14ac:dyDescent="0.25">
      <c r="A155" s="2">
        <v>153</v>
      </c>
      <c r="B155" s="2" t="s">
        <v>173</v>
      </c>
      <c r="C155" s="2">
        <v>3</v>
      </c>
      <c r="D155" s="2">
        <v>10</v>
      </c>
    </row>
    <row r="156" spans="1:4" x14ac:dyDescent="0.25">
      <c r="A156" s="3">
        <v>154</v>
      </c>
      <c r="B156" s="3" t="s">
        <v>174</v>
      </c>
      <c r="C156" s="3">
        <v>1</v>
      </c>
      <c r="D156" s="3">
        <v>1</v>
      </c>
    </row>
    <row r="157" spans="1:4" x14ac:dyDescent="0.25">
      <c r="A157" s="2">
        <v>155</v>
      </c>
      <c r="B157" s="2" t="s">
        <v>175</v>
      </c>
      <c r="C157" s="2">
        <v>1</v>
      </c>
      <c r="D157" s="2">
        <v>1</v>
      </c>
    </row>
    <row r="158" spans="1:4" x14ac:dyDescent="0.25">
      <c r="A158" s="3">
        <v>156</v>
      </c>
      <c r="B158" s="3" t="s">
        <v>176</v>
      </c>
      <c r="C158" s="3">
        <v>3</v>
      </c>
      <c r="D158" s="3">
        <v>10</v>
      </c>
    </row>
    <row r="159" spans="1:4" ht="25.5" x14ac:dyDescent="0.25">
      <c r="A159" s="2">
        <v>157</v>
      </c>
      <c r="B159" s="2" t="s">
        <v>177</v>
      </c>
      <c r="C159" s="2">
        <v>3</v>
      </c>
      <c r="D159" s="2">
        <v>10</v>
      </c>
    </row>
    <row r="160" spans="1:4" x14ac:dyDescent="0.25">
      <c r="A160" s="3">
        <v>158</v>
      </c>
      <c r="B160" s="3" t="s">
        <v>178</v>
      </c>
      <c r="C160" s="3">
        <v>2</v>
      </c>
      <c r="D160" s="3">
        <v>5</v>
      </c>
    </row>
    <row r="161" spans="1:4" ht="25.5" x14ac:dyDescent="0.25">
      <c r="A161" s="2">
        <v>159</v>
      </c>
      <c r="B161" s="2" t="s">
        <v>179</v>
      </c>
      <c r="C161" s="2">
        <v>3</v>
      </c>
      <c r="D161" s="2">
        <v>0</v>
      </c>
    </row>
    <row r="162" spans="1:4" x14ac:dyDescent="0.25">
      <c r="A162" s="3">
        <v>160</v>
      </c>
      <c r="B162" s="3" t="s">
        <v>180</v>
      </c>
      <c r="C162" s="3">
        <v>3</v>
      </c>
      <c r="D162" s="3">
        <v>0</v>
      </c>
    </row>
    <row r="163" spans="1:4" ht="38.25" x14ac:dyDescent="0.25">
      <c r="A163" s="2">
        <v>161</v>
      </c>
      <c r="B163" s="2" t="s">
        <v>181</v>
      </c>
      <c r="C163" s="2">
        <v>3</v>
      </c>
      <c r="D163" s="2">
        <v>0</v>
      </c>
    </row>
  </sheetData>
  <autoFilter ref="A1:D163" xr:uid="{E608421B-818D-4054-803F-68A8018F06EC}"/>
  <dataConsolid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70B8-8B0B-4F98-9060-E070600F9349}">
  <sheetPr codeName="Hoja4"/>
  <dimension ref="A1:G14"/>
  <sheetViews>
    <sheetView workbookViewId="0">
      <selection activeCell="AG6" sqref="AG6"/>
    </sheetView>
  </sheetViews>
  <sheetFormatPr baseColWidth="10" defaultRowHeight="15" x14ac:dyDescent="0.25"/>
  <cols>
    <col min="1" max="1" width="4.28515625" style="7" bestFit="1" customWidth="1"/>
    <col min="2" max="2" width="47.42578125" style="7" customWidth="1"/>
    <col min="3" max="4" width="7.5703125" style="7" bestFit="1" customWidth="1"/>
    <col min="5" max="6" width="11.42578125" style="7"/>
    <col min="7" max="7" width="11.42578125" style="4"/>
    <col min="8" max="16384" width="11.42578125" style="7"/>
  </cols>
  <sheetData>
    <row r="1" spans="1:7" x14ac:dyDescent="0.25">
      <c r="A1" s="6" t="s">
        <v>182</v>
      </c>
      <c r="B1" s="6" t="s">
        <v>209</v>
      </c>
      <c r="C1" s="6" t="s">
        <v>20</v>
      </c>
      <c r="D1" s="6" t="s">
        <v>183</v>
      </c>
    </row>
    <row r="2" spans="1:7" x14ac:dyDescent="0.25">
      <c r="A2" s="6">
        <v>0</v>
      </c>
      <c r="B2" s="6" t="s">
        <v>208</v>
      </c>
      <c r="C2" s="6">
        <v>0</v>
      </c>
      <c r="D2" s="6">
        <v>10</v>
      </c>
    </row>
    <row r="3" spans="1:7" ht="25.5" x14ac:dyDescent="0.25">
      <c r="A3" s="7">
        <v>1</v>
      </c>
      <c r="B3" s="8" t="s">
        <v>184</v>
      </c>
      <c r="C3" s="9">
        <v>3</v>
      </c>
      <c r="D3" s="9">
        <v>10</v>
      </c>
      <c r="E3" s="8"/>
      <c r="F3" s="8"/>
      <c r="G3" s="5" t="s">
        <v>185</v>
      </c>
    </row>
    <row r="4" spans="1:7" ht="25.5" x14ac:dyDescent="0.25">
      <c r="A4" s="7">
        <v>2</v>
      </c>
      <c r="B4" s="8" t="s">
        <v>186</v>
      </c>
      <c r="C4" s="9">
        <v>3</v>
      </c>
      <c r="D4" s="9">
        <v>10</v>
      </c>
      <c r="E4" s="6"/>
      <c r="F4" s="6"/>
      <c r="G4" s="5" t="s">
        <v>187</v>
      </c>
    </row>
    <row r="5" spans="1:7" ht="25.5" x14ac:dyDescent="0.25">
      <c r="A5" s="7">
        <v>3</v>
      </c>
      <c r="B5" s="8" t="s">
        <v>188</v>
      </c>
      <c r="C5" s="9">
        <v>3</v>
      </c>
      <c r="D5" s="9">
        <v>10</v>
      </c>
      <c r="E5" s="6"/>
      <c r="F5" s="6"/>
      <c r="G5" s="5" t="s">
        <v>189</v>
      </c>
    </row>
    <row r="6" spans="1:7" ht="25.5" x14ac:dyDescent="0.25">
      <c r="A6" s="7">
        <v>4</v>
      </c>
      <c r="B6" s="8" t="s">
        <v>190</v>
      </c>
      <c r="C6" s="9">
        <v>3</v>
      </c>
      <c r="D6" s="9">
        <v>10</v>
      </c>
      <c r="E6" s="6"/>
      <c r="F6" s="6"/>
      <c r="G6" s="5" t="s">
        <v>191</v>
      </c>
    </row>
    <row r="7" spans="1:7" x14ac:dyDescent="0.25">
      <c r="A7" s="7">
        <v>5</v>
      </c>
      <c r="B7" s="8" t="s">
        <v>192</v>
      </c>
      <c r="C7" s="9">
        <v>3</v>
      </c>
      <c r="D7" s="9">
        <v>10</v>
      </c>
      <c r="E7" s="6"/>
      <c r="F7" s="6"/>
      <c r="G7" s="5" t="s">
        <v>193</v>
      </c>
    </row>
    <row r="8" spans="1:7" ht="25.5" x14ac:dyDescent="0.25">
      <c r="A8" s="7">
        <v>6</v>
      </c>
      <c r="B8" s="8" t="s">
        <v>194</v>
      </c>
      <c r="C8" s="9">
        <v>3</v>
      </c>
      <c r="D8" s="9">
        <v>10</v>
      </c>
      <c r="E8" s="6"/>
      <c r="F8" s="6"/>
      <c r="G8" s="5" t="s">
        <v>195</v>
      </c>
    </row>
    <row r="9" spans="1:7" ht="25.5" x14ac:dyDescent="0.25">
      <c r="A9" s="7">
        <v>7</v>
      </c>
      <c r="B9" s="8" t="s">
        <v>196</v>
      </c>
      <c r="C9" s="9">
        <v>2</v>
      </c>
      <c r="D9" s="9">
        <v>5</v>
      </c>
      <c r="E9" s="6"/>
      <c r="F9" s="6"/>
      <c r="G9" s="5" t="s">
        <v>197</v>
      </c>
    </row>
    <row r="10" spans="1:7" ht="25.5" x14ac:dyDescent="0.25">
      <c r="A10" s="7">
        <v>8</v>
      </c>
      <c r="B10" s="8" t="s">
        <v>198</v>
      </c>
      <c r="C10" s="9">
        <v>2</v>
      </c>
      <c r="D10" s="9">
        <v>5</v>
      </c>
      <c r="E10" s="6"/>
      <c r="F10" s="6"/>
      <c r="G10" s="5" t="s">
        <v>199</v>
      </c>
    </row>
    <row r="11" spans="1:7" ht="25.5" x14ac:dyDescent="0.25">
      <c r="A11" s="7">
        <v>9</v>
      </c>
      <c r="B11" s="8" t="s">
        <v>200</v>
      </c>
      <c r="C11" s="9">
        <v>2</v>
      </c>
      <c r="D11" s="9">
        <v>5</v>
      </c>
      <c r="E11" s="6"/>
      <c r="F11" s="6"/>
      <c r="G11" s="5" t="s">
        <v>201</v>
      </c>
    </row>
    <row r="12" spans="1:7" ht="25.5" x14ac:dyDescent="0.25">
      <c r="A12" s="7">
        <v>10</v>
      </c>
      <c r="B12" s="8" t="s">
        <v>202</v>
      </c>
      <c r="C12" s="9">
        <v>2</v>
      </c>
      <c r="D12" s="9">
        <v>5</v>
      </c>
      <c r="E12" s="6"/>
      <c r="F12" s="6"/>
      <c r="G12" s="5" t="s">
        <v>203</v>
      </c>
    </row>
    <row r="13" spans="1:7" ht="25.5" x14ac:dyDescent="0.25">
      <c r="A13" s="7">
        <v>11</v>
      </c>
      <c r="B13" s="8" t="s">
        <v>204</v>
      </c>
      <c r="C13" s="9">
        <v>1</v>
      </c>
      <c r="D13" s="9">
        <v>1</v>
      </c>
      <c r="E13" s="6"/>
      <c r="F13" s="6"/>
      <c r="G13" s="5" t="s">
        <v>205</v>
      </c>
    </row>
    <row r="14" spans="1:7" ht="25.5" x14ac:dyDescent="0.25">
      <c r="A14" s="7">
        <v>12</v>
      </c>
      <c r="B14" s="8" t="s">
        <v>206</v>
      </c>
      <c r="C14" s="9">
        <v>1</v>
      </c>
      <c r="D14" s="9">
        <v>1</v>
      </c>
      <c r="E14" s="6"/>
      <c r="F14" s="6"/>
      <c r="G14" s="5" t="s">
        <v>207</v>
      </c>
    </row>
  </sheetData>
  <autoFilter ref="A1:D14" xr:uid="{0F09F6C2-E0FD-42CC-9E1E-995BE3B0A81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725D8-2510-489E-9AF6-7279337DEC8A}">
  <sheetPr codeName="Hoja5"/>
  <dimension ref="A1:K41"/>
  <sheetViews>
    <sheetView workbookViewId="0">
      <selection activeCell="L18" sqref="L18"/>
    </sheetView>
  </sheetViews>
  <sheetFormatPr baseColWidth="10" defaultRowHeight="15" x14ac:dyDescent="0.25"/>
  <cols>
    <col min="10" max="10" width="16.5703125" customWidth="1"/>
  </cols>
  <sheetData>
    <row r="1" spans="1:11" x14ac:dyDescent="0.25">
      <c r="A1" s="286" t="s">
        <v>214</v>
      </c>
      <c r="B1" s="287" t="s">
        <v>317</v>
      </c>
      <c r="D1" s="286" t="s">
        <v>223</v>
      </c>
      <c r="E1" s="287" t="s">
        <v>317</v>
      </c>
      <c r="G1" s="286" t="s">
        <v>227</v>
      </c>
      <c r="H1" s="287" t="s">
        <v>317</v>
      </c>
      <c r="J1" s="14"/>
      <c r="K1" s="15"/>
    </row>
    <row r="2" spans="1:11" x14ac:dyDescent="0.25">
      <c r="A2" s="10" t="s">
        <v>219</v>
      </c>
      <c r="B2" s="11">
        <v>0</v>
      </c>
      <c r="D2" s="10" t="s">
        <v>219</v>
      </c>
      <c r="E2" s="11">
        <v>0</v>
      </c>
      <c r="G2" t="s">
        <v>219</v>
      </c>
      <c r="H2">
        <v>0</v>
      </c>
      <c r="J2" s="14"/>
      <c r="K2" s="15"/>
    </row>
    <row r="3" spans="1:11" x14ac:dyDescent="0.25">
      <c r="A3" s="10" t="s">
        <v>220</v>
      </c>
      <c r="B3" s="11">
        <v>1</v>
      </c>
      <c r="D3" s="10" t="s">
        <v>220</v>
      </c>
      <c r="E3" s="11">
        <v>1</v>
      </c>
      <c r="G3" t="s">
        <v>220</v>
      </c>
      <c r="H3">
        <v>1</v>
      </c>
      <c r="J3" s="16"/>
      <c r="K3" s="17"/>
    </row>
    <row r="4" spans="1:11" ht="15.75" thickBot="1" x14ac:dyDescent="0.3">
      <c r="A4" s="12" t="s">
        <v>221</v>
      </c>
      <c r="B4" s="13">
        <v>4</v>
      </c>
      <c r="D4" s="12" t="s">
        <v>221</v>
      </c>
      <c r="E4" s="13">
        <v>3</v>
      </c>
      <c r="G4" t="s">
        <v>221</v>
      </c>
      <c r="H4">
        <v>1</v>
      </c>
      <c r="J4" s="16"/>
      <c r="K4" s="17"/>
    </row>
    <row r="5" spans="1:11" x14ac:dyDescent="0.25">
      <c r="G5" t="s">
        <v>238</v>
      </c>
      <c r="H5">
        <v>2</v>
      </c>
      <c r="J5" s="18"/>
      <c r="K5" s="18"/>
    </row>
    <row r="6" spans="1:11" x14ac:dyDescent="0.25">
      <c r="G6" t="s">
        <v>239</v>
      </c>
      <c r="H6">
        <v>3</v>
      </c>
      <c r="J6" s="18"/>
      <c r="K6" s="18"/>
    </row>
    <row r="7" spans="1:11" x14ac:dyDescent="0.25">
      <c r="G7" t="s">
        <v>240</v>
      </c>
      <c r="H7">
        <v>4</v>
      </c>
    </row>
    <row r="10" spans="1:11" x14ac:dyDescent="0.25">
      <c r="A10" s="286" t="s">
        <v>241</v>
      </c>
      <c r="B10" s="287"/>
      <c r="D10" s="286" t="s">
        <v>242</v>
      </c>
      <c r="E10" s="287"/>
      <c r="G10" s="286" t="s">
        <v>253</v>
      </c>
      <c r="H10" s="287"/>
      <c r="J10" s="286" t="s">
        <v>258</v>
      </c>
      <c r="K10" s="287"/>
    </row>
    <row r="11" spans="1:11" x14ac:dyDescent="0.25">
      <c r="A11" t="s">
        <v>219</v>
      </c>
      <c r="B11">
        <v>1</v>
      </c>
      <c r="D11" t="s">
        <v>219</v>
      </c>
      <c r="E11">
        <v>0</v>
      </c>
      <c r="G11" t="s">
        <v>219</v>
      </c>
      <c r="H11">
        <v>0</v>
      </c>
      <c r="J11" t="s">
        <v>219</v>
      </c>
      <c r="K11">
        <v>0</v>
      </c>
    </row>
    <row r="12" spans="1:11" x14ac:dyDescent="0.25">
      <c r="A12" t="s">
        <v>220</v>
      </c>
      <c r="B12">
        <v>1</v>
      </c>
      <c r="D12" t="s">
        <v>220</v>
      </c>
      <c r="E12">
        <v>1</v>
      </c>
      <c r="G12" t="s">
        <v>220</v>
      </c>
      <c r="H12">
        <v>1</v>
      </c>
      <c r="J12" t="s">
        <v>220</v>
      </c>
      <c r="K12">
        <v>1</v>
      </c>
    </row>
    <row r="13" spans="1:11" x14ac:dyDescent="0.25">
      <c r="A13" t="s">
        <v>221</v>
      </c>
      <c r="B13">
        <v>1</v>
      </c>
      <c r="D13" t="s">
        <v>221</v>
      </c>
      <c r="E13">
        <v>2</v>
      </c>
      <c r="G13" t="s">
        <v>221</v>
      </c>
      <c r="H13">
        <v>2</v>
      </c>
      <c r="J13" t="s">
        <v>221</v>
      </c>
      <c r="K13">
        <v>2</v>
      </c>
    </row>
    <row r="14" spans="1:11" x14ac:dyDescent="0.25">
      <c r="A14" t="s">
        <v>238</v>
      </c>
      <c r="B14">
        <v>1</v>
      </c>
      <c r="D14" t="s">
        <v>238</v>
      </c>
      <c r="E14">
        <v>3</v>
      </c>
      <c r="G14" t="s">
        <v>238</v>
      </c>
      <c r="H14">
        <v>3</v>
      </c>
      <c r="J14" t="s">
        <v>238</v>
      </c>
      <c r="K14">
        <v>3</v>
      </c>
    </row>
    <row r="15" spans="1:11" x14ac:dyDescent="0.25">
      <c r="A15" t="s">
        <v>239</v>
      </c>
      <c r="B15">
        <v>1</v>
      </c>
      <c r="D15" t="s">
        <v>239</v>
      </c>
      <c r="E15">
        <v>4</v>
      </c>
    </row>
    <row r="18" spans="1:11" x14ac:dyDescent="0.25">
      <c r="A18" s="286" t="s">
        <v>267</v>
      </c>
      <c r="B18" s="287"/>
      <c r="D18" s="286" t="s">
        <v>271</v>
      </c>
      <c r="E18" s="287"/>
      <c r="G18" s="286" t="s">
        <v>315</v>
      </c>
      <c r="H18" s="287"/>
      <c r="J18" s="42" t="s">
        <v>316</v>
      </c>
      <c r="K18" s="19">
        <v>9967.5</v>
      </c>
    </row>
    <row r="19" spans="1:11" x14ac:dyDescent="0.25">
      <c r="A19" t="s">
        <v>219</v>
      </c>
      <c r="B19">
        <v>0</v>
      </c>
      <c r="D19" t="s">
        <v>276</v>
      </c>
      <c r="E19">
        <v>2</v>
      </c>
      <c r="G19" s="20" t="s">
        <v>237</v>
      </c>
      <c r="H19" s="20" t="s">
        <v>183</v>
      </c>
    </row>
    <row r="20" spans="1:11" x14ac:dyDescent="0.25">
      <c r="A20" t="s">
        <v>220</v>
      </c>
      <c r="B20">
        <v>1</v>
      </c>
      <c r="D20" t="s">
        <v>219</v>
      </c>
      <c r="E20">
        <v>0.5</v>
      </c>
      <c r="G20">
        <v>0</v>
      </c>
      <c r="H20">
        <v>0</v>
      </c>
    </row>
    <row r="21" spans="1:11" x14ac:dyDescent="0.25">
      <c r="A21" t="s">
        <v>221</v>
      </c>
      <c r="B21">
        <v>2</v>
      </c>
      <c r="D21" t="s">
        <v>220</v>
      </c>
      <c r="E21">
        <v>0.5</v>
      </c>
      <c r="G21">
        <v>1</v>
      </c>
      <c r="H21">
        <v>1</v>
      </c>
    </row>
    <row r="22" spans="1:11" x14ac:dyDescent="0.25">
      <c r="D22" t="s">
        <v>221</v>
      </c>
      <c r="E22">
        <v>0.5</v>
      </c>
      <c r="G22">
        <v>2</v>
      </c>
      <c r="H22">
        <v>3</v>
      </c>
    </row>
    <row r="23" spans="1:11" x14ac:dyDescent="0.25">
      <c r="D23" t="s">
        <v>238</v>
      </c>
      <c r="E23">
        <v>0.5</v>
      </c>
      <c r="G23">
        <v>3</v>
      </c>
      <c r="H23">
        <v>4</v>
      </c>
    </row>
    <row r="24" spans="1:11" x14ac:dyDescent="0.25">
      <c r="G24">
        <v>4</v>
      </c>
      <c r="H24">
        <v>6</v>
      </c>
    </row>
    <row r="27" spans="1:11" x14ac:dyDescent="0.25">
      <c r="A27" s="286" t="s">
        <v>319</v>
      </c>
      <c r="B27" s="287"/>
      <c r="D27" s="286" t="s">
        <v>324</v>
      </c>
      <c r="E27" s="287"/>
      <c r="G27" s="286" t="s">
        <v>325</v>
      </c>
      <c r="H27" s="287"/>
      <c r="J27" s="286" t="s">
        <v>332</v>
      </c>
      <c r="K27" s="287"/>
    </row>
    <row r="28" spans="1:11" x14ac:dyDescent="0.25">
      <c r="A28" t="s">
        <v>219</v>
      </c>
      <c r="B28">
        <v>0.4</v>
      </c>
      <c r="D28" t="s">
        <v>219</v>
      </c>
      <c r="E28">
        <v>1</v>
      </c>
      <c r="G28" t="s">
        <v>219</v>
      </c>
      <c r="H28">
        <v>2</v>
      </c>
      <c r="J28" t="s">
        <v>219</v>
      </c>
      <c r="K28">
        <v>0</v>
      </c>
    </row>
    <row r="29" spans="1:11" x14ac:dyDescent="0.25">
      <c r="A29" t="s">
        <v>220</v>
      </c>
      <c r="B29">
        <v>0.6</v>
      </c>
      <c r="D29" t="s">
        <v>220</v>
      </c>
      <c r="E29">
        <v>2</v>
      </c>
      <c r="G29" t="s">
        <v>220</v>
      </c>
      <c r="H29">
        <v>6</v>
      </c>
      <c r="J29" t="s">
        <v>220</v>
      </c>
      <c r="K29">
        <v>1</v>
      </c>
    </row>
    <row r="30" spans="1:11" x14ac:dyDescent="0.25">
      <c r="A30" t="s">
        <v>221</v>
      </c>
      <c r="B30">
        <v>0.8</v>
      </c>
      <c r="D30" t="s">
        <v>221</v>
      </c>
      <c r="E30">
        <v>3</v>
      </c>
      <c r="G30" t="s">
        <v>221</v>
      </c>
      <c r="H30">
        <v>0</v>
      </c>
      <c r="J30" t="s">
        <v>221</v>
      </c>
      <c r="K30">
        <v>3</v>
      </c>
    </row>
    <row r="31" spans="1:11" x14ac:dyDescent="0.25">
      <c r="A31" t="s">
        <v>238</v>
      </c>
      <c r="B31">
        <v>1</v>
      </c>
    </row>
    <row r="34" spans="1:8" x14ac:dyDescent="0.25">
      <c r="A34" s="286" t="s">
        <v>338</v>
      </c>
      <c r="B34" s="287"/>
      <c r="D34" s="286" t="s">
        <v>343</v>
      </c>
      <c r="E34" s="287"/>
      <c r="G34" s="286" t="s">
        <v>364</v>
      </c>
      <c r="H34" s="287"/>
    </row>
    <row r="35" spans="1:8" x14ac:dyDescent="0.25">
      <c r="A35" t="s">
        <v>219</v>
      </c>
      <c r="B35">
        <v>0.5</v>
      </c>
      <c r="D35" t="s">
        <v>219</v>
      </c>
      <c r="E35">
        <v>1</v>
      </c>
      <c r="G35" t="s">
        <v>369</v>
      </c>
    </row>
    <row r="36" spans="1:8" x14ac:dyDescent="0.25">
      <c r="A36" t="s">
        <v>220</v>
      </c>
      <c r="B36">
        <v>1</v>
      </c>
      <c r="D36" t="s">
        <v>220</v>
      </c>
      <c r="E36">
        <v>2</v>
      </c>
      <c r="G36" t="s">
        <v>370</v>
      </c>
    </row>
    <row r="37" spans="1:8" x14ac:dyDescent="0.25">
      <c r="A37" t="s">
        <v>221</v>
      </c>
      <c r="B37">
        <v>1.5</v>
      </c>
      <c r="D37" t="s">
        <v>221</v>
      </c>
      <c r="E37">
        <v>3</v>
      </c>
      <c r="G37" t="s">
        <v>371</v>
      </c>
    </row>
    <row r="38" spans="1:8" x14ac:dyDescent="0.25">
      <c r="G38" t="s">
        <v>365</v>
      </c>
    </row>
    <row r="39" spans="1:8" x14ac:dyDescent="0.25">
      <c r="G39" t="s">
        <v>366</v>
      </c>
    </row>
    <row r="40" spans="1:8" x14ac:dyDescent="0.25">
      <c r="G40" t="s">
        <v>367</v>
      </c>
    </row>
    <row r="41" spans="1:8" x14ac:dyDescent="0.25">
      <c r="G41" t="s">
        <v>368</v>
      </c>
    </row>
  </sheetData>
  <mergeCells count="17">
    <mergeCell ref="J27:K27"/>
    <mergeCell ref="D18:E18"/>
    <mergeCell ref="A18:B18"/>
    <mergeCell ref="J10:K10"/>
    <mergeCell ref="G1:H1"/>
    <mergeCell ref="D1:E1"/>
    <mergeCell ref="A1:B1"/>
    <mergeCell ref="G18:H18"/>
    <mergeCell ref="A34:B34"/>
    <mergeCell ref="D34:E34"/>
    <mergeCell ref="A10:B10"/>
    <mergeCell ref="D10:E10"/>
    <mergeCell ref="G10:H10"/>
    <mergeCell ref="A27:B27"/>
    <mergeCell ref="D27:E27"/>
    <mergeCell ref="G27:H27"/>
    <mergeCell ref="G34:H3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D6A2861306D0498D25F303B70F88FA" ma:contentTypeVersion="6" ma:contentTypeDescription="Crear nuevo documento." ma:contentTypeScope="" ma:versionID="01afdd56686ccd5d3497b81f10b4fb71">
  <xsd:schema xmlns:xsd="http://www.w3.org/2001/XMLSchema" xmlns:xs="http://www.w3.org/2001/XMLSchema" xmlns:p="http://schemas.microsoft.com/office/2006/metadata/properties" xmlns:ns2="40872e06-e2d2-41e4-a908-c07e5ce4e1cc" targetNamespace="http://schemas.microsoft.com/office/2006/metadata/properties" ma:root="true" ma:fieldsID="3e9081e603dadf095e92cd6153c7c832" ns2:_="">
    <xsd:import namespace="40872e06-e2d2-41e4-a908-c07e5ce4e1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872e06-e2d2-41e4-a908-c07e5ce4e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D p n 1 U H A j x U S n A A A A + A A A A B I A H A B D b 2 5 m a W c v U G F j a 2 F n Z S 5 4 b W w g o h g A K K A U A A A A A A A A A A A A A A A A A A A A A A A A A A A A h Y 8 x D o I w G E a v Q r r T l g p q y E + J c Z X E a G J c G 6 j Q C M X Q Y r m b g 0 f y C p I o 6 u b 4 v b z h f Y / b H d K h q b 2 r 7 I x q d Y I C T J E n d d 4 W S p c J 6 u 3 J X 6 K U w 1 b k Z 1 F K b 5 S 1 i Q d T J K i y 9 h I T 4 p z D b o b b r i S M 0 o A c s 8 0 + r 2 Q j 0 E d W / 2 V f a W O F z i X i c H j F c I Y X D E d R N M d h G A C Z M G R K f x U 2 F m M K 5 A f C u q 9 t 3 0 k u j b / a A Z k m k P c L / g R Q S w M E F A A C A A g A D p n 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6 Z 9 V A o i k e 4 D g A A A B E A A A A T A B w A R m 9 y b X V s Y X M v U 2 V j d G l v b j E u b S C i G A A o o B Q A A A A A A A A A A A A A A A A A A A A A A A A A A A A r T k 0 u y c z P U w i G 0 I b W A F B L A Q I t A B Q A A g A I A A 6 Z 9 V B w I 8 V E p w A A A P g A A A A S A A A A A A A A A A A A A A A A A A A A A A B D b 2 5 m a W c v U G F j a 2 F n Z S 5 4 b W x Q S w E C L Q A U A A I A C A A O m f V Q D 8 r p q 6 Q A A A D p A A A A E w A A A A A A A A A A A A A A A A D z A A A A W 0 N v b n R l b n R f V H l w Z X N d L n h t b F B L A Q I t A B Q A A g A I A A 6 Z 9 V 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f S G 1 K z q Z T L q 6 l D g D u K F 3 A A A A A A I A A A A A A A N m A A D A A A A A E A A A A K 7 e Y R U S C P w 5 y J 5 S H q e o I R k A A A A A B I A A A K A A A A A Q A A A A + 4 b t F B R + d D w S r B T M n 7 k f y V A A A A B k V Y T a V W B 5 o Z L t o + T W Y 4 t 4 F c l M 4 M N j b S 3 W N k 3 E F J z L 2 h y t E T p q Z 6 n t L H 0 O N y B e t D z 1 7 U M f f w r Y + I z G 0 3 k 7 f m I D t h H v J V K z p H 7 p + 5 m E N B m e Q x Q A A A B r F I g Q A Y D Z d S y H 2 B U I k 2 t D C D n w R A = = < / D a t a M a s h u p > 
</file>

<file path=customXml/itemProps1.xml><?xml version="1.0" encoding="utf-8"?>
<ds:datastoreItem xmlns:ds="http://schemas.openxmlformats.org/officeDocument/2006/customXml" ds:itemID="{2862C491-39CB-47D9-BAAC-66C4355ACC74}">
  <ds:schemaRefs>
    <ds:schemaRef ds:uri="http://schemas.openxmlformats.org/package/2006/metadata/core-properties"/>
    <ds:schemaRef ds:uri="http://schemas.microsoft.com/office/2006/metadata/properties"/>
    <ds:schemaRef ds:uri="http://purl.org/dc/elements/1.1/"/>
    <ds:schemaRef ds:uri="40872e06-e2d2-41e4-a908-c07e5ce4e1cc"/>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76B510A-3890-4A95-A641-430D33412C12}">
  <ds:schemaRefs>
    <ds:schemaRef ds:uri="http://schemas.microsoft.com/sharepoint/v3/contenttype/forms"/>
  </ds:schemaRefs>
</ds:datastoreItem>
</file>

<file path=customXml/itemProps3.xml><?xml version="1.0" encoding="utf-8"?>
<ds:datastoreItem xmlns:ds="http://schemas.openxmlformats.org/officeDocument/2006/customXml" ds:itemID="{C3A6D460-210A-4D13-83CF-123292DB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872e06-e2d2-41e4-a908-c07e5ce4e1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8C4FC04-9024-48D7-8EA7-DBED32E0781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MMAES</vt:lpstr>
      <vt:lpstr>Calculos</vt:lpstr>
      <vt:lpstr>Actividad</vt:lpstr>
      <vt:lpstr>Res 481</vt:lpstr>
      <vt:lpstr>TABLAS</vt:lpstr>
      <vt:lpstr>MMAES!Área_de_impresión</vt:lpstr>
      <vt:lpstr>RES_481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Marcolli</dc:creator>
  <cp:lastModifiedBy>Matias Marcolli</cp:lastModifiedBy>
  <cp:lastPrinted>2020-10-21T13:14:24Z</cp:lastPrinted>
  <dcterms:created xsi:type="dcterms:W3CDTF">2020-07-21T15:21:39Z</dcterms:created>
  <dcterms:modified xsi:type="dcterms:W3CDTF">2022-05-20T16:20:48Z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0x0101007FD6A2861306D0498D25F303B70F88FA</vt:lpwstr>
  </property>
  <property fmtid="{D5CDD505-2E9C-101B-9397-08002B2CF9AE}" pid="3" name="Order">
    <vt:r8>7490800</vt:r8>
  </property>
</Properties>
</file>